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I.A.Safonova\Desktop\КОРРЕКТИРОВКА_1_2023\"/>
    </mc:Choice>
  </mc:AlternateContent>
  <bookViews>
    <workbookView xWindow="-120" yWindow="-120" windowWidth="29040" windowHeight="15840"/>
  </bookViews>
  <sheets>
    <sheet name="ГАИП 2024-2025" sheetId="9" r:id="rId1"/>
  </sheets>
  <definedNames>
    <definedName name="_xlnm.Print_Titles" localSheetId="0">'ГАИП 2024-2025'!$14:$15</definedName>
    <definedName name="_xlnm.Print_Area" localSheetId="0">'ГАИП 2024-2025'!$A$1:$F$374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1" i="9" l="1"/>
  <c r="D60" i="9"/>
  <c r="E114" i="9"/>
  <c r="E113" i="9" s="1"/>
  <c r="D114" i="9"/>
  <c r="D113" i="9" s="1"/>
  <c r="E24" i="9" l="1"/>
  <c r="E23" i="9"/>
  <c r="D24" i="9"/>
  <c r="D23" i="9"/>
  <c r="D267" i="9" l="1"/>
  <c r="E318" i="9" l="1"/>
  <c r="E317" i="9"/>
  <c r="E340" i="9"/>
  <c r="D340" i="9"/>
  <c r="E173" i="9"/>
  <c r="E172" i="9"/>
  <c r="E280" i="9"/>
  <c r="D280" i="9"/>
  <c r="D268" i="9"/>
  <c r="D173" i="9" s="1"/>
  <c r="D172" i="9"/>
  <c r="D318" i="9" l="1"/>
  <c r="D317" i="9"/>
  <c r="E332" i="9"/>
  <c r="E336" i="9"/>
  <c r="D332" i="9"/>
  <c r="D336" i="9"/>
  <c r="D299" i="9"/>
  <c r="D295" i="9"/>
  <c r="D294" i="9"/>
  <c r="D293" i="9"/>
  <c r="E293" i="9"/>
  <c r="E294" i="9"/>
  <c r="E295" i="9"/>
  <c r="D315" i="9" l="1"/>
  <c r="E315" i="9"/>
  <c r="D291" i="9"/>
  <c r="E130" i="9" l="1"/>
  <c r="E61" i="9" l="1"/>
  <c r="E60" i="9"/>
  <c r="E142" i="9"/>
  <c r="E138" i="9"/>
  <c r="E134" i="9"/>
  <c r="E126" i="9"/>
  <c r="E122" i="9"/>
  <c r="E118" i="9"/>
  <c r="D138" i="9"/>
  <c r="D142" i="9"/>
  <c r="D134" i="9"/>
  <c r="D130" i="9"/>
  <c r="D126" i="9"/>
  <c r="D122" i="9"/>
  <c r="D118" i="9"/>
  <c r="D328" i="9" l="1"/>
  <c r="D310" i="9"/>
  <c r="D309" i="9" s="1"/>
  <c r="D308" i="9" s="1"/>
  <c r="D307" i="9"/>
  <c r="D306" i="9"/>
  <c r="D305" i="9"/>
  <c r="D284" i="9"/>
  <c r="D276" i="9"/>
  <c r="D270" i="9"/>
  <c r="D265" i="9"/>
  <c r="D260" i="9"/>
  <c r="D255" i="9"/>
  <c r="D250" i="9"/>
  <c r="D245" i="9"/>
  <c r="D238" i="9"/>
  <c r="D233" i="9"/>
  <c r="D228" i="9"/>
  <c r="D223" i="9"/>
  <c r="D218" i="9"/>
  <c r="D213" i="9"/>
  <c r="D208" i="9"/>
  <c r="D202" i="9"/>
  <c r="D197" i="9"/>
  <c r="D192" i="9"/>
  <c r="D185" i="9"/>
  <c r="D184" i="9" s="1"/>
  <c r="D179" i="9"/>
  <c r="D178" i="9" s="1"/>
  <c r="D174" i="9"/>
  <c r="D166" i="9"/>
  <c r="D165" i="9" s="1"/>
  <c r="D157" i="9"/>
  <c r="D152" i="9"/>
  <c r="D151" i="9" s="1"/>
  <c r="D147" i="9"/>
  <c r="D146" i="9" s="1"/>
  <c r="D107" i="9"/>
  <c r="D106" i="9" s="1"/>
  <c r="D105" i="9" s="1"/>
  <c r="D104" i="9" s="1"/>
  <c r="D81" i="9"/>
  <c r="D78" i="9" s="1"/>
  <c r="D73" i="9"/>
  <c r="D72" i="9" s="1"/>
  <c r="D71" i="9" s="1"/>
  <c r="D70" i="9" s="1"/>
  <c r="D65" i="9"/>
  <c r="D64" i="9" s="1"/>
  <c r="D63" i="9" s="1"/>
  <c r="D62" i="9"/>
  <c r="D54" i="9"/>
  <c r="D50" i="9"/>
  <c r="D46" i="9"/>
  <c r="D42" i="9"/>
  <c r="D36" i="9"/>
  <c r="D35" i="9" s="1"/>
  <c r="D30" i="9"/>
  <c r="D28" i="9" l="1"/>
  <c r="D27" i="9" s="1"/>
  <c r="D29" i="9"/>
  <c r="D275" i="9"/>
  <c r="D41" i="9"/>
  <c r="D40" i="9" s="1"/>
  <c r="D303" i="9"/>
  <c r="D289" i="9"/>
  <c r="D288" i="9" s="1"/>
  <c r="D244" i="9"/>
  <c r="D243" i="9" s="1"/>
  <c r="D191" i="9"/>
  <c r="D190" i="9" s="1"/>
  <c r="D177" i="9" s="1"/>
  <c r="D58" i="9"/>
  <c r="D21" i="9"/>
  <c r="D290" i="9"/>
  <c r="D323" i="9"/>
  <c r="D322" i="9" l="1"/>
  <c r="D321" i="9" s="1"/>
  <c r="D320" i="9" s="1"/>
  <c r="D26" i="9"/>
  <c r="D176" i="9"/>
  <c r="D175" i="9" s="1"/>
  <c r="D170" i="9" l="1"/>
  <c r="D16" i="9" s="1"/>
  <c r="F360" i="9" l="1"/>
  <c r="F355" i="9"/>
  <c r="F351" i="9"/>
  <c r="F346" i="9" s="1"/>
  <c r="E328" i="9"/>
  <c r="E323" i="9"/>
  <c r="E310" i="9"/>
  <c r="F307" i="9"/>
  <c r="E307" i="9"/>
  <c r="F306" i="9"/>
  <c r="E306" i="9"/>
  <c r="F305" i="9"/>
  <c r="E305" i="9"/>
  <c r="E299" i="9"/>
  <c r="E284" i="9"/>
  <c r="E276" i="9"/>
  <c r="E275" i="9" s="1"/>
  <c r="E270" i="9"/>
  <c r="E265" i="9"/>
  <c r="E260" i="9"/>
  <c r="E255" i="9"/>
  <c r="E250" i="9"/>
  <c r="E245" i="9"/>
  <c r="E238" i="9"/>
  <c r="E233" i="9"/>
  <c r="E228" i="9"/>
  <c r="E223" i="9"/>
  <c r="E218" i="9"/>
  <c r="E213" i="9"/>
  <c r="E208" i="9"/>
  <c r="E202" i="9"/>
  <c r="E197" i="9"/>
  <c r="E192" i="9"/>
  <c r="F191" i="9"/>
  <c r="F190" i="9" s="1"/>
  <c r="E185" i="9"/>
  <c r="F184" i="9"/>
  <c r="E179" i="9"/>
  <c r="E174" i="9"/>
  <c r="E19" i="9"/>
  <c r="G172" i="9"/>
  <c r="E166" i="9"/>
  <c r="E165" i="9" s="1"/>
  <c r="E157" i="9"/>
  <c r="E152" i="9"/>
  <c r="E151" i="9" s="1"/>
  <c r="E147" i="9"/>
  <c r="E107" i="9"/>
  <c r="E106" i="9" s="1"/>
  <c r="E105" i="9" s="1"/>
  <c r="E104" i="9" s="1"/>
  <c r="E81" i="9"/>
  <c r="E78" i="9" s="1"/>
  <c r="F78" i="9"/>
  <c r="E73" i="9"/>
  <c r="E72" i="9" s="1"/>
  <c r="E65" i="9"/>
  <c r="E64" i="9" s="1"/>
  <c r="E63" i="9" s="1"/>
  <c r="E62" i="9"/>
  <c r="F61" i="9"/>
  <c r="F60" i="9"/>
  <c r="E54" i="9"/>
  <c r="E50" i="9"/>
  <c r="E46" i="9"/>
  <c r="E42" i="9"/>
  <c r="F41" i="9"/>
  <c r="F40" i="9" s="1"/>
  <c r="E36" i="9"/>
  <c r="E35" i="9" s="1"/>
  <c r="E30" i="9"/>
  <c r="D20" i="9"/>
  <c r="D18" i="9"/>
  <c r="E28" i="9" l="1"/>
  <c r="E29" i="9"/>
  <c r="E20" i="9"/>
  <c r="E322" i="9"/>
  <c r="E321" i="9" s="1"/>
  <c r="E112" i="9"/>
  <c r="G174" i="9"/>
  <c r="E191" i="9"/>
  <c r="E190" i="9" s="1"/>
  <c r="E291" i="9"/>
  <c r="E290" i="9" s="1"/>
  <c r="E41" i="9"/>
  <c r="E40" i="9" s="1"/>
  <c r="F303" i="9"/>
  <c r="E184" i="9"/>
  <c r="F177" i="9"/>
  <c r="F176" i="9" s="1"/>
  <c r="F170" i="9" s="1"/>
  <c r="E178" i="9"/>
  <c r="F58" i="9"/>
  <c r="E303" i="9"/>
  <c r="E309" i="9"/>
  <c r="E18" i="9"/>
  <c r="E58" i="9"/>
  <c r="E21" i="9"/>
  <c r="E27" i="9"/>
  <c r="E244" i="9"/>
  <c r="E71" i="9"/>
  <c r="E146" i="9"/>
  <c r="E289" i="9" l="1"/>
  <c r="E288" i="9" s="1"/>
  <c r="E320" i="9"/>
  <c r="E177" i="9"/>
  <c r="E243" i="9"/>
  <c r="D161" i="9"/>
  <c r="D112" i="9" s="1"/>
  <c r="E308" i="9"/>
  <c r="E26" i="9"/>
  <c r="D19" i="9"/>
  <c r="E70" i="9"/>
  <c r="E176" i="9" l="1"/>
  <c r="E175" i="9" s="1"/>
  <c r="D156" i="9"/>
  <c r="G112" i="9" s="1"/>
  <c r="E170" i="9" l="1"/>
  <c r="E16" i="9" s="1"/>
  <c r="D111" i="9"/>
  <c r="D103" i="9" l="1"/>
  <c r="E156" i="9" l="1"/>
  <c r="E111" i="9"/>
  <c r="E103" i="9" l="1"/>
</calcChain>
</file>

<file path=xl/sharedStrings.xml><?xml version="1.0" encoding="utf-8"?>
<sst xmlns="http://schemas.openxmlformats.org/spreadsheetml/2006/main" count="562" uniqueCount="171">
  <si>
    <t>к решению Воронежской</t>
  </si>
  <si>
    <t>городской Думы</t>
  </si>
  <si>
    <t>тыс. рублей</t>
  </si>
  <si>
    <t xml:space="preserve"> № п/п</t>
  </si>
  <si>
    <t>Наименование объекта</t>
  </si>
  <si>
    <t>Раздел, подраздел</t>
  </si>
  <si>
    <t>ВСЕГО</t>
  </si>
  <si>
    <t>в том числе за счет средств:</t>
  </si>
  <si>
    <t>федерального бюджета</t>
  </si>
  <si>
    <t>бюджета Воронежской области</t>
  </si>
  <si>
    <t>бюджета городского округа</t>
  </si>
  <si>
    <t>Управление жилищно-коммунального хозяйства</t>
  </si>
  <si>
    <t>0400</t>
  </si>
  <si>
    <t>0412</t>
  </si>
  <si>
    <t xml:space="preserve">Муниципальная программа "Обеспечение коммунальными услугами населения городского округа город Воронеж"                                               </t>
  </si>
  <si>
    <r>
      <t>Основное  мероприятие «Строительство, реконструкция и капитальный ремонт объектов коммунальной инфраструктуры»</t>
    </r>
    <r>
      <rPr>
        <sz val="14"/>
        <rFont val="Times New Roman"/>
        <family val="1"/>
        <charset val="204"/>
      </rPr>
      <t xml:space="preserve"> </t>
    </r>
  </si>
  <si>
    <t>1</t>
  </si>
  <si>
    <t>2</t>
  </si>
  <si>
    <t>3</t>
  </si>
  <si>
    <t>4</t>
  </si>
  <si>
    <t xml:space="preserve">Жилищно-коммунальное хозяйство                </t>
  </si>
  <si>
    <t>0500</t>
  </si>
  <si>
    <t>0505</t>
  </si>
  <si>
    <t>7</t>
  </si>
  <si>
    <t>8</t>
  </si>
  <si>
    <t>9</t>
  </si>
  <si>
    <t xml:space="preserve">Управление жилищных отношений </t>
  </si>
  <si>
    <t>0501</t>
  </si>
  <si>
    <r>
      <t xml:space="preserve"> </t>
    </r>
    <r>
      <rPr>
        <b/>
        <sz val="13"/>
        <rFont val="Times New Roman"/>
        <family val="1"/>
        <charset val="204"/>
      </rPr>
      <t>Муниципальная программа городского округа город Воронеж "Обеспечение доступным и комфортным жильём населения городского округа город Воронеж"</t>
    </r>
    <r>
      <rPr>
        <sz val="13"/>
        <rFont val="Times New Roman"/>
        <family val="1"/>
        <charset val="204"/>
      </rPr>
      <t xml:space="preserve">                                                   </t>
    </r>
  </si>
  <si>
    <t xml:space="preserve"> Подпрограмма "Переселение граждан из аварийного жилищного фонда"</t>
  </si>
  <si>
    <t>Социальная политика</t>
  </si>
  <si>
    <t>1000</t>
  </si>
  <si>
    <t xml:space="preserve">Муниципальная программа городского округа город Воронеж "Обеспечение доступным и комфортным жильём населения городского округа город Воронеж"                                                                                              </t>
  </si>
  <si>
    <t>Основное мероприятие "Обеспечение жильем молодых семей"</t>
  </si>
  <si>
    <t xml:space="preserve"> Образование </t>
  </si>
  <si>
    <t>0700</t>
  </si>
  <si>
    <t>Муниципальная программа городского округа город Воронеж "Развитие образования"</t>
  </si>
  <si>
    <t>0709</t>
  </si>
  <si>
    <t xml:space="preserve">Подпрограмма «Развитие дошкольного образования» </t>
  </si>
  <si>
    <t>Охрана окружающей среды</t>
  </si>
  <si>
    <t>0600</t>
  </si>
  <si>
    <t xml:space="preserve"> Муниципальная программа "Охрана окружающей среды"</t>
  </si>
  <si>
    <t>0605</t>
  </si>
  <si>
    <t>Создание многофункционального парка и обустройство экологической тропы на территории особо охраняемой природной территории "Воронежская нагорная дубрава" (включая ПИР)</t>
  </si>
  <si>
    <t>0603</t>
  </si>
  <si>
    <t>Управление строительной политики</t>
  </si>
  <si>
    <t xml:space="preserve">Муниципальная программа "Обеспечение коммунальными услугами населения городского округа город Воронеж"                         </t>
  </si>
  <si>
    <t>Подпрограмма «Чистая вода»</t>
  </si>
  <si>
    <t>5</t>
  </si>
  <si>
    <t>Региональный проект "Жилье"</t>
  </si>
  <si>
    <t>Детский сад на 300 мест по ул. Артамонова в г. Воронеж</t>
  </si>
  <si>
    <t>6</t>
  </si>
  <si>
    <t>Образовательный центр на 2860 мест на Московском проспекте, г. Воронеж (включая ПИР)</t>
  </si>
  <si>
    <t xml:space="preserve">Физическая культура и спорт </t>
  </si>
  <si>
    <t>1100</t>
  </si>
  <si>
    <t>Муниципальная  программа  городского округа город Воронеж "Развитие физической культуры и спорта"</t>
  </si>
  <si>
    <t>1105</t>
  </si>
  <si>
    <t xml:space="preserve">Основное мероприятие «Строительство и реконструкция физкультурно-спортивных сооружений на территории городского округа город Воронеж» </t>
  </si>
  <si>
    <r>
      <t xml:space="preserve"> </t>
    </r>
    <r>
      <rPr>
        <sz val="13"/>
        <color indexed="8"/>
        <rFont val="Times New Roman"/>
        <family val="1"/>
        <charset val="204"/>
      </rPr>
      <t>Физкультурно-оздоровительный комплекс открытого типа,  ул. Краснознаменная, 74, МБОУ СОШ № 40 (включая ПИР)</t>
    </r>
  </si>
  <si>
    <t>Физкультурно-оздоровительный комплекс открытого типа,г. Воронеж примыкает к земельному участку ул. Воробьевская, 39  (включая ПИР)</t>
  </si>
  <si>
    <t>12</t>
  </si>
  <si>
    <t>Физкультурно-оздоровительный комплекс открытого типа, ул. Переверткина, 16, МБОУ СОШ № 68 (включая ПИР)</t>
  </si>
  <si>
    <t>13</t>
  </si>
  <si>
    <t>Физкультурно-оздоровительный комплекс открытого типа, ул. Черепанова, 18, МБОУ СОШ № 91 (включая ПИР)</t>
  </si>
  <si>
    <t>14</t>
  </si>
  <si>
    <t>Физкультурно-оздоровительный комплекс открытого типа, ул. Генерала Лизюкова, 81, лицей №1(включая ПИР)</t>
  </si>
  <si>
    <t>Управление дорожного хозяйства</t>
  </si>
  <si>
    <t xml:space="preserve">Муниципальная программа городского округа город Воронеж «Развитие транспортной системы»                                          </t>
  </si>
  <si>
    <t>Строительство и реконструкция объектов дошкольного образования</t>
  </si>
  <si>
    <t>Региональный проект «Содействие занятости женщин - создание условий дошкольного образования для детей в возрасте до трех лет»</t>
  </si>
  <si>
    <t>Мероприятия по созданию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</si>
  <si>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Строительство пристройки к функционирующему детскому саду МБДОУ «Центр развития ребенка - детский сад № 138», г. Воронеж, ул. Лизюкова, 41 (включая ПИР)</t>
  </si>
  <si>
    <t>Строительство пристройки к  функционирующему детскому саду МБДОУ «Детский сад № 69», г. Воронеж, ул. Попова, д. 2 (включая ПИР)</t>
  </si>
  <si>
    <t>Строительство пристройки к  функционирующему детскому саду МБДОУ «Детский сад общеразвивающего вида № 185», г. Воронеж, ул. 45 Стрелковой Дивизии, д. 281 (включая ПИР)</t>
  </si>
  <si>
    <t>Строительство пристройки к  функционирующему детскому саду МБДОУ «Центр развития ребенка - детский сад № 73», г. Воронеж, ул. Ульяновская, д. 31 (включая ПИР)</t>
  </si>
  <si>
    <t>Строительство пристройки к МБОУ гимназия «УВК № 1» структурное подразделение детский сад, г. Воронеж, ул. Беговая, д. 164 (включая ПИР)</t>
  </si>
  <si>
    <t>Строительство пристройки к  функционирующему детскому саду МБДОУ «Детский сад общеразвивающего вида № 142», г. Воронеж, ул. Глинки, д. 11 (включая ПИР)</t>
  </si>
  <si>
    <t>Строительство пристройки к функционирующему детскому саду МБДОУ «Детский сад комбинированного вида № 167», г. Воронеж, ул. Теплоэнергетиков, д. 21 (включая ПИР)</t>
  </si>
  <si>
    <t>Строительство пристройки  к функционирующему детскому саду МБДОУ «Детский сад  № 119», г. Воронеж, ул. Тепличная, д. 18 (включая ПИР)</t>
  </si>
  <si>
    <t>Строительство детского сада на 280 мест в  мкр. Репное городского округа город Воронеж (включая ПИР)</t>
  </si>
  <si>
    <t>Строительство детского сада на 300 мест в мкр. Шилово г.о.г. Воронеж (включая ПИР)</t>
  </si>
  <si>
    <t>Подпрограмма "Развитие общего и дополнительного образования"</t>
  </si>
  <si>
    <t>Региональный проект «Современная школа»</t>
  </si>
  <si>
    <t>Другие вопросы в области физической культуры и спорта</t>
  </si>
  <si>
    <t>10</t>
  </si>
  <si>
    <t>Главный распорядитель бюджетных средств</t>
  </si>
  <si>
    <t xml:space="preserve">Культура  </t>
  </si>
  <si>
    <t>0804</t>
  </si>
  <si>
    <t>I.</t>
  </si>
  <si>
    <t>II.</t>
  </si>
  <si>
    <t>III.</t>
  </si>
  <si>
    <t>IV.</t>
  </si>
  <si>
    <t>0800</t>
  </si>
  <si>
    <t>V.</t>
  </si>
  <si>
    <t>11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</si>
  <si>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</si>
  <si>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</si>
  <si>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</si>
  <si>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</si>
  <si>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</si>
  <si>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</si>
  <si>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</si>
  <si>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</si>
  <si>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</si>
  <si>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</si>
  <si>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</si>
  <si>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Подпрограмма "Сохранение и развитие культуры и искусства"</t>
  </si>
  <si>
    <t>В.Ф. Ходырев</t>
  </si>
  <si>
    <t xml:space="preserve">Национальная экономика           </t>
  </si>
  <si>
    <t>Другие вопросы в области национальной экономики</t>
  </si>
  <si>
    <t>Председатель Воронежской</t>
  </si>
  <si>
    <t>Строительство и реконструкция объектов общего и дополнительного образования</t>
  </si>
  <si>
    <t xml:space="preserve">Подпрограмма «Развитие дорожного хозяйства» </t>
  </si>
  <si>
    <t>Жилищное хозяйство</t>
  </si>
  <si>
    <t xml:space="preserve">Другие вопросы в области жилищно-коммунального хозяйства                </t>
  </si>
  <si>
    <t>Другие вопросы в области образования</t>
  </si>
  <si>
    <t>Другие вопросы в области культуры</t>
  </si>
  <si>
    <t>Муниципальная программа городского округа город Воронеж "Развитие культуры"</t>
  </si>
  <si>
    <t>Охрана семьи и детства</t>
  </si>
  <si>
    <t>1004</t>
  </si>
  <si>
    <t>Реконструкция II очереди Воронежского центрального парка с ливневым коллектором в г. Воронеже</t>
  </si>
  <si>
    <t>Основное мероприятие «Сохранение и развитие зелёного фонда городского округа» муниципальной программы городского округа город Воронеж «Охрана окружающей среды»</t>
  </si>
  <si>
    <t>Плановый период</t>
  </si>
  <si>
    <t>Общеобразовательная школа на 1500 мест по ул. Остужева в г. Воронеже</t>
  </si>
  <si>
    <t>областного бюджета</t>
  </si>
  <si>
    <t>Строительство футбольного поля в мкр. Никольское (г. Воронеж, ул. Дубянского)</t>
  </si>
  <si>
    <t>Строительство блочно-модульной котельной  по пер. Педагогический, 14/1 в г. Воронеже</t>
  </si>
  <si>
    <t>Реконструкция ВПС-9</t>
  </si>
  <si>
    <t>Инфраструктурный проект, реализуемый в целях обеспечения связанного с ним инвестиционного проекта «Комплексная жилая застройка по ул. Шишкова, ул. Загоровского, Московскому проспекту и ул. Ломоносова в г. Воронеже»</t>
  </si>
  <si>
    <t>Комплексная жилая застройка по ул. Острогожская в р.п. Шилово  г. Воронежа. Магистральная улица районного значения между кварталами AI-AV (включая ПИР)</t>
  </si>
  <si>
    <t>Комплекс мероприятий по обеспечению инженерной инфраструктурой для ВПС-21</t>
  </si>
  <si>
    <t>Строительство ВПС-21</t>
  </si>
  <si>
    <t>Инфраструктурный проект «Комплексная  жилая застройка территорий  «Ленинградский квартал»  и «Озерки» в г. Воронеж</t>
  </si>
  <si>
    <t>Общеобразовательная школа на 1600 мест по ул. Домостроителей, 30а</t>
  </si>
  <si>
    <t>Строительство автомобильной дороги по ул. Острогожская</t>
  </si>
  <si>
    <t>Реконструкция ВПС-9 и комплекс мероприятий по обеспечению инженерной инфраструктуры для ВПС-21</t>
  </si>
  <si>
    <t>Строительство двух водопроводных линий и напорных канализационных линий по ул. Изыскателей</t>
  </si>
  <si>
    <t>ПИР. Строительство двух водопроводных линий Д=400 мм по ул. Изыскателей до точек врезки в водовод Д1000 мм в районе ул. Куйбышева L~1300 м.п., каждая</t>
  </si>
  <si>
    <t>ПИР. Строительство напорных канализационных линий Д=500 мм L≈7000 м.п. каждая, по ул. Изыскателей, Беломорская, Калининградская, Планетная, Богатырская до разгрузочной камеры на канализационном коллекторе Д-1000 мм по
 ул. Землячки</t>
  </si>
  <si>
    <t>Физкультурно-оздоровительный комплекс на территории МБОУ СОШ № 4 (Бульвар Пионеров, 14)</t>
  </si>
  <si>
    <t>Школа по ул. Покровская, 18/5 в г. Воронеж  (ЖК «Каштановый»)</t>
  </si>
  <si>
    <t>Общеобразовательная школа на 1575 мест по ул. Шишкова - ул. Загоровского в  г. Воронеже</t>
  </si>
  <si>
    <t>Детское дошкольное учреждение на 600 мест по Московскому проспекту  в г. Воронеже (включая ПИР)</t>
  </si>
  <si>
    <t>?????????????????? ОБЪЕКТЫ ВОДОСНАБЖЕНИЯ</t>
  </si>
  <si>
    <t>Реконструкция и строительство объектов водоснабжения в мкр. Краснолесный г. Воронеж</t>
  </si>
  <si>
    <t>Реконструкция и строительство объектов водоотведения в мкр. Краснолесный г. Воронеж</t>
  </si>
  <si>
    <t>Строительство объектов водоотведения в квартале, прилегающем к ул. 20 лет Октября г. Воронеж</t>
  </si>
  <si>
    <t>Строительство сетей централизованного водоснабжения в гмкр. Сомово (Дачный проспект и ул. Садовая)</t>
  </si>
  <si>
    <t>Канализование мкр. Алексеевка</t>
  </si>
  <si>
    <t>Канализование гмкр. Боровое (II очередь)</t>
  </si>
  <si>
    <t>ГОРОДСКАЯ АДРЕСНАЯ ИНВЕСТИЦИОННАЯ ПРОГРАММА 
НА ПЛАНОВЫЙ ПЕРИОД 2024 И 2025 ГОДОВ</t>
  </si>
  <si>
    <t>Строительство объекта: Сети ливневой канализации в квартале, ограниченном ул. Шишкова, Московский проспект, ул. Ломоносова, ул. Тимирязева, набережной Максима Горького, ул. Бурденко с КНС в г. Воронеж (включая ПИР)</t>
  </si>
  <si>
    <t xml:space="preserve">Реконструкция котельной по ул. Туполева, 31 с целью технологического присоединения  системы теплоснабжения жилого квартала, ограниченного улицами Волгоградская, Туполева, Баррикадная в  г. Воронеже </t>
  </si>
  <si>
    <t>Детская школа искусств на 1400 мест с филиалом библиотеки ЦБС (Яблоневые сады)</t>
  </si>
  <si>
    <t>Клуб «Краснолесье» в мкр. Краснолесный, ул. Генерала Лохматикова, г. Воронеж</t>
  </si>
  <si>
    <t>Спортивный комплекс с плавательным бассейном в рп Шилово города Воронеж</t>
  </si>
  <si>
    <t>Строительство спортивного зала бокса на территории МБУ СШОР № 4 (ул. Баррикадная, 29)</t>
  </si>
  <si>
    <t xml:space="preserve">2024 год </t>
  </si>
  <si>
    <t xml:space="preserve">2025 год </t>
  </si>
  <si>
    <t>Пристройка к МБОУ СОШ № 24 по адресу ул. Генерала Лохматикова,43</t>
  </si>
  <si>
    <t xml:space="preserve">
Общеобразовательная школа на 1224 места по ул. Изыскателей в г. Воронеж (включая ПИР)
</t>
  </si>
  <si>
    <t xml:space="preserve">
Реконструкция МБОУ СОШ № 45 по ул. 9 Января, 46, г. Воронеж
</t>
  </si>
  <si>
    <t>Строительство объектов водоотведения в мкр. Репное г. Воронеж</t>
  </si>
  <si>
    <t>Физкультурно-оздоровительный комплекс на территории МБОУ СОШ №74 (ул. Переверткина, 34)</t>
  </si>
  <si>
    <t xml:space="preserve">                          Глава городского округа
                          город Воронеж</t>
  </si>
  <si>
    <t xml:space="preserve">                                   В.Ю. Кстенин</t>
  </si>
  <si>
    <t xml:space="preserve">                          город Воронеж</t>
  </si>
  <si>
    <t xml:space="preserve"> от ______________  № _______</t>
  </si>
  <si>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>.</t>
    </r>
  </si>
  <si>
    <t>Приложение № 10</t>
  </si>
  <si>
    <t>Приложение № 13 к решению Воронежской городской Думы от 21.12.2022 № 667-V 
"О бюджете городского округа город Воронеж на 2023 год и на плановый период 2024 и 2025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</si>
</sst>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#,##0.0"/>
    <numFmt numFmtId="166" formatCode="#,##0.00000"/>
    <numFmt numFmtId="167" formatCode="0.0"/>
    <numFmt numFmtId="168" formatCode="#,##0.0_ ;[Red]\-#,##0.0\ 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sz val="13"/>
      <name val="Calibri"/>
      <family val="2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8" fillId="0" borderId="0"/>
    <xf numFmtId="0" fontId="18" fillId="0" borderId="0"/>
  </cellStyleXfs>
  <cellXfs count="111">
    <xf numFmtId="0" fontId="0" fillId="0" borderId="0" xfId="0"/>
    <xf numFmtId="49" fontId="3" fillId="2" borderId="0" xfId="1" applyNumberFormat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3" fontId="3" fillId="2" borderId="0" xfId="1" applyNumberFormat="1" applyFont="1" applyFill="1" applyAlignment="1">
      <alignment horizontal="center" vertical="center" wrapText="1"/>
    </xf>
    <xf numFmtId="3" fontId="4" fillId="2" borderId="0" xfId="1" applyNumberFormat="1" applyFont="1" applyFill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165" fontId="4" fillId="2" borderId="2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9" fontId="12" fillId="2" borderId="2" xfId="1" applyNumberFormat="1" applyFont="1" applyFill="1" applyBorder="1" applyAlignment="1">
      <alignment horizontal="center" vertical="center" wrapText="1"/>
    </xf>
    <xf numFmtId="2" fontId="3" fillId="2" borderId="0" xfId="1" applyNumberFormat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top" wrapText="1"/>
    </xf>
    <xf numFmtId="4" fontId="3" fillId="2" borderId="2" xfId="1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vertical="center" wrapText="1"/>
    </xf>
    <xf numFmtId="49" fontId="3" fillId="3" borderId="0" xfId="0" applyNumberFormat="1" applyFont="1" applyFill="1" applyAlignment="1">
      <alignment horizontal="center" vertical="top" wrapText="1"/>
    </xf>
    <xf numFmtId="3" fontId="8" fillId="3" borderId="0" xfId="0" applyNumberFormat="1" applyFont="1" applyFill="1" applyAlignment="1">
      <alignment horizontal="center" vertical="top" wrapText="1"/>
    </xf>
    <xf numFmtId="4" fontId="8" fillId="3" borderId="0" xfId="0" applyNumberFormat="1" applyFont="1" applyFill="1" applyAlignment="1">
      <alignment horizontal="center" vertical="top" wrapText="1"/>
    </xf>
    <xf numFmtId="49" fontId="4" fillId="3" borderId="0" xfId="0" applyNumberFormat="1" applyFont="1" applyFill="1" applyAlignment="1">
      <alignment horizontal="center" vertical="top" wrapText="1"/>
    </xf>
    <xf numFmtId="165" fontId="3" fillId="3" borderId="0" xfId="0" applyNumberFormat="1" applyFont="1" applyFill="1" applyAlignment="1">
      <alignment horizontal="center" vertical="top" wrapText="1"/>
    </xf>
    <xf numFmtId="166" fontId="4" fillId="3" borderId="0" xfId="0" applyNumberFormat="1" applyFont="1" applyFill="1" applyAlignment="1">
      <alignment horizontal="center" vertical="top" wrapText="1"/>
    </xf>
    <xf numFmtId="4" fontId="3" fillId="2" borderId="0" xfId="0" applyNumberFormat="1" applyFont="1" applyFill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3" fontId="9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3" fontId="9" fillId="2" borderId="2" xfId="1" applyNumberFormat="1" applyFont="1" applyFill="1" applyBorder="1" applyAlignment="1">
      <alignment horizontal="center" vertical="center" wrapText="1"/>
    </xf>
    <xf numFmtId="49" fontId="10" fillId="2" borderId="2" xfId="1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4" fontId="7" fillId="2" borderId="2" xfId="1" applyNumberFormat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49" fontId="16" fillId="2" borderId="2" xfId="1" applyNumberFormat="1" applyFont="1" applyFill="1" applyBorder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top" wrapText="1"/>
    </xf>
    <xf numFmtId="3" fontId="1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3" fontId="4" fillId="2" borderId="2" xfId="1" applyNumberFormat="1" applyFont="1" applyFill="1" applyBorder="1" applyAlignment="1">
      <alignment horizontal="center" vertical="center" wrapText="1"/>
    </xf>
    <xf numFmtId="165" fontId="3" fillId="2" borderId="0" xfId="1" applyNumberFormat="1" applyFont="1" applyFill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165" fontId="4" fillId="2" borderId="0" xfId="1" applyNumberFormat="1" applyFont="1" applyFill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166" fontId="3" fillId="2" borderId="0" xfId="1" applyNumberFormat="1" applyFont="1" applyFill="1" applyAlignment="1">
      <alignment horizontal="center" vertical="center" wrapText="1"/>
    </xf>
    <xf numFmtId="165" fontId="7" fillId="2" borderId="0" xfId="1" applyNumberFormat="1" applyFont="1" applyFill="1" applyAlignment="1">
      <alignment horizontal="center" vertical="center" wrapText="1"/>
    </xf>
    <xf numFmtId="166" fontId="3" fillId="2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165" fontId="8" fillId="2" borderId="0" xfId="0" applyNumberFormat="1" applyFont="1" applyFill="1" applyAlignment="1">
      <alignment horizontal="center" vertical="top" wrapText="1"/>
    </xf>
    <xf numFmtId="49" fontId="3" fillId="2" borderId="0" xfId="0" applyNumberFormat="1" applyFont="1" applyFill="1" applyAlignment="1">
      <alignment horizontal="center" vertical="top" wrapText="1"/>
    </xf>
    <xf numFmtId="165" fontId="3" fillId="2" borderId="0" xfId="0" applyNumberFormat="1" applyFont="1" applyFill="1" applyAlignment="1">
      <alignment horizontal="center" vertical="top" wrapText="1"/>
    </xf>
    <xf numFmtId="49" fontId="5" fillId="2" borderId="2" xfId="1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3" fontId="7" fillId="2" borderId="2" xfId="1" applyNumberFormat="1" applyFont="1" applyFill="1" applyBorder="1" applyAlignment="1">
      <alignment horizontal="center" vertical="center" wrapText="1"/>
    </xf>
    <xf numFmtId="167" fontId="3" fillId="2" borderId="0" xfId="1" applyNumberFormat="1" applyFont="1" applyFill="1" applyAlignment="1">
      <alignment horizontal="center" vertical="center" wrapText="1"/>
    </xf>
    <xf numFmtId="166" fontId="3" fillId="2" borderId="4" xfId="1" applyNumberFormat="1" applyFont="1" applyFill="1" applyBorder="1" applyAlignment="1">
      <alignment horizontal="center" vertical="center" wrapText="1"/>
    </xf>
    <xf numFmtId="168" fontId="4" fillId="2" borderId="0" xfId="1" applyNumberFormat="1" applyFont="1" applyFill="1" applyAlignment="1">
      <alignment horizontal="center" vertical="center" wrapText="1"/>
    </xf>
    <xf numFmtId="168" fontId="3" fillId="2" borderId="0" xfId="1" applyNumberFormat="1" applyFont="1" applyFill="1" applyAlignment="1">
      <alignment horizontal="center" vertical="center" wrapText="1"/>
    </xf>
    <xf numFmtId="168" fontId="4" fillId="4" borderId="0" xfId="1" applyNumberFormat="1" applyFont="1" applyFill="1" applyAlignment="1">
      <alignment horizontal="center" vertical="center" wrapText="1"/>
    </xf>
    <xf numFmtId="168" fontId="3" fillId="2" borderId="0" xfId="0" applyNumberFormat="1" applyFont="1" applyFill="1" applyAlignment="1">
      <alignment horizontal="center" vertical="center" wrapText="1"/>
    </xf>
    <xf numFmtId="167" fontId="4" fillId="2" borderId="0" xfId="1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top" wrapText="1"/>
    </xf>
    <xf numFmtId="0" fontId="3" fillId="2" borderId="2" xfId="1" applyFont="1" applyFill="1" applyBorder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4" fillId="2" borderId="0" xfId="1" applyFont="1" applyFill="1" applyAlignment="1">
      <alignment vertical="center" wrapText="1"/>
    </xf>
    <xf numFmtId="3" fontId="3" fillId="2" borderId="0" xfId="1" applyNumberFormat="1" applyFont="1" applyFill="1" applyAlignment="1">
      <alignment vertical="center" wrapText="1"/>
    </xf>
    <xf numFmtId="0" fontId="6" fillId="2" borderId="2" xfId="1" applyFont="1" applyFill="1" applyBorder="1" applyAlignment="1">
      <alignment vertical="center" wrapText="1"/>
    </xf>
    <xf numFmtId="3" fontId="6" fillId="2" borderId="2" xfId="1" applyNumberFormat="1" applyFont="1" applyFill="1" applyBorder="1" applyAlignment="1">
      <alignment vertical="center" wrapText="1"/>
    </xf>
    <xf numFmtId="0" fontId="7" fillId="2" borderId="2" xfId="1" applyFont="1" applyFill="1" applyBorder="1" applyAlignment="1">
      <alignment vertical="center" wrapText="1"/>
    </xf>
    <xf numFmtId="0" fontId="14" fillId="2" borderId="2" xfId="1" applyFont="1" applyFill="1" applyBorder="1" applyAlignment="1">
      <alignment vertical="center" wrapText="1"/>
    </xf>
    <xf numFmtId="3" fontId="3" fillId="2" borderId="2" xfId="1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3" fontId="4" fillId="2" borderId="2" xfId="1" applyNumberFormat="1" applyFont="1" applyFill="1" applyBorder="1" applyAlignment="1">
      <alignment vertical="center" wrapText="1"/>
    </xf>
    <xf numFmtId="0" fontId="11" fillId="2" borderId="2" xfId="1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top" wrapText="1"/>
    </xf>
    <xf numFmtId="49" fontId="5" fillId="3" borderId="0" xfId="0" applyNumberFormat="1" applyFont="1" applyFill="1" applyAlignment="1">
      <alignment horizontal="left" vertical="top" wrapText="1"/>
    </xf>
    <xf numFmtId="0" fontId="19" fillId="0" borderId="0" xfId="0" applyFont="1"/>
    <xf numFmtId="0" fontId="8" fillId="3" borderId="0" xfId="0" applyFont="1" applyFill="1" applyAlignment="1">
      <alignment horizontal="center" vertical="top" wrapText="1"/>
    </xf>
    <xf numFmtId="49" fontId="5" fillId="3" borderId="0" xfId="0" applyNumberFormat="1" applyFont="1" applyFill="1" applyAlignment="1">
      <alignment horizontal="right" vertical="top" wrapText="1"/>
    </xf>
    <xf numFmtId="49" fontId="5" fillId="2" borderId="0" xfId="0" applyNumberFormat="1" applyFont="1" applyFill="1" applyAlignment="1">
      <alignment vertical="center" wrapText="1"/>
    </xf>
    <xf numFmtId="3" fontId="8" fillId="3" borderId="0" xfId="0" applyNumberFormat="1" applyFont="1" applyFill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3" fontId="4" fillId="2" borderId="2" xfId="1" applyNumberFormat="1" applyFont="1" applyFill="1" applyBorder="1" applyAlignment="1">
      <alignment horizontal="center" vertical="center" wrapText="1"/>
    </xf>
    <xf numFmtId="3" fontId="3" fillId="2" borderId="0" xfId="1" applyNumberFormat="1" applyFont="1" applyFill="1" applyAlignment="1">
      <alignment horizontal="right" vertical="top" wrapText="1"/>
    </xf>
    <xf numFmtId="0" fontId="21" fillId="2" borderId="0" xfId="1" applyFont="1" applyFill="1" applyAlignment="1">
      <alignment horizontal="center" vertical="center" wrapText="1"/>
    </xf>
    <xf numFmtId="49" fontId="5" fillId="3" borderId="0" xfId="0" applyNumberFormat="1" applyFont="1" applyFill="1" applyAlignment="1">
      <alignment horizontal="left" vertical="top" wrapText="1"/>
    </xf>
    <xf numFmtId="49" fontId="5" fillId="3" borderId="0" xfId="0" applyNumberFormat="1" applyFont="1" applyFill="1" applyAlignment="1">
      <alignment horizontal="right" vertical="top" wrapText="1"/>
    </xf>
    <xf numFmtId="0" fontId="5" fillId="3" borderId="0" xfId="0" applyFont="1" applyFill="1" applyAlignment="1">
      <alignment horizontal="center" vertical="center" wrapText="1"/>
    </xf>
    <xf numFmtId="0" fontId="3" fillId="2" borderId="1" xfId="1" applyFont="1" applyFill="1" applyBorder="1" applyAlignment="1">
      <alignment horizontal="right" vertical="center" wrapText="1"/>
    </xf>
    <xf numFmtId="0" fontId="4" fillId="2" borderId="2" xfId="1" applyFont="1" applyFill="1" applyBorder="1" applyAlignment="1">
      <alignment horizontal="center" vertical="center" wrapText="1"/>
    </xf>
    <xf numFmtId="165" fontId="4" fillId="2" borderId="2" xfId="1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3" fontId="4" fillId="2" borderId="2" xfId="1" applyNumberFormat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</cellXfs>
  <cellStyles count="6">
    <cellStyle name="Excel Built-in Normal" xfId="4"/>
    <cellStyle name="Excel Built-in Normal 1" xfId="5"/>
    <cellStyle name="Денежный 2" xfId="3"/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5"/>
  <sheetViews>
    <sheetView showZeros="0" tabSelected="1" view="pageBreakPreview" topLeftCell="A334" zoomScaleNormal="70" zoomScaleSheetLayoutView="100" workbookViewId="0">
      <selection activeCell="A11" sqref="A11:F11"/>
    </sheetView>
  </sheetViews>
  <sheetFormatPr defaultColWidth="9.140625" defaultRowHeight="16.5" x14ac:dyDescent="0.25"/>
  <cols>
    <col min="1" max="1" width="5.28515625" style="1" customWidth="1"/>
    <col min="2" max="2" width="68" style="76" customWidth="1"/>
    <col min="3" max="3" width="10.5703125" style="2" customWidth="1"/>
    <col min="4" max="5" width="20.140625" style="45" customWidth="1"/>
    <col min="6" max="6" width="21.140625" style="3" customWidth="1"/>
    <col min="7" max="8" width="18.42578125" style="2" hidden="1" customWidth="1"/>
    <col min="9" max="9" width="29" style="2" customWidth="1"/>
    <col min="10" max="10" width="18.42578125" style="2" customWidth="1"/>
    <col min="11" max="11" width="48.28515625" style="2" customWidth="1"/>
    <col min="12" max="17" width="18.42578125" style="2" customWidth="1"/>
    <col min="18" max="16384" width="9.140625" style="2"/>
  </cols>
  <sheetData>
    <row r="1" spans="1:11" ht="16.5" hidden="1" customHeight="1" x14ac:dyDescent="0.25"/>
    <row r="2" spans="1:11" ht="16.5" customHeight="1" x14ac:dyDescent="0.25">
      <c r="A2" s="2"/>
      <c r="B2" s="77"/>
      <c r="C2" s="64"/>
      <c r="D2" s="49"/>
      <c r="E2" s="109" t="s">
        <v>169</v>
      </c>
      <c r="F2" s="109"/>
      <c r="G2" s="65"/>
    </row>
    <row r="3" spans="1:11" ht="16.5" customHeight="1" x14ac:dyDescent="0.25">
      <c r="A3" s="2"/>
      <c r="B3" s="77"/>
      <c r="C3" s="64"/>
      <c r="D3" s="49"/>
      <c r="E3" s="109" t="s">
        <v>0</v>
      </c>
      <c r="F3" s="109"/>
      <c r="G3" s="65"/>
    </row>
    <row r="4" spans="1:11" ht="16.5" customHeight="1" x14ac:dyDescent="0.25">
      <c r="A4" s="2"/>
      <c r="B4" s="77"/>
      <c r="C4" s="64"/>
      <c r="D4" s="49"/>
      <c r="E4" s="109" t="s">
        <v>1</v>
      </c>
      <c r="F4" s="109"/>
      <c r="G4" s="65"/>
    </row>
    <row r="5" spans="1:11" ht="16.5" customHeight="1" x14ac:dyDescent="0.25">
      <c r="E5" s="109" t="s">
        <v>167</v>
      </c>
      <c r="F5" s="109"/>
      <c r="G5" s="65"/>
    </row>
    <row r="6" spans="1:11" ht="16.5" hidden="1" customHeight="1" x14ac:dyDescent="0.25">
      <c r="D6" s="49"/>
      <c r="E6" s="49"/>
      <c r="F6" s="2"/>
    </row>
    <row r="7" spans="1:11" ht="16.5" hidden="1" customHeight="1" x14ac:dyDescent="0.25">
      <c r="A7" s="64"/>
      <c r="B7" s="77"/>
      <c r="C7" s="64"/>
      <c r="D7" s="49"/>
      <c r="E7" s="49"/>
      <c r="F7" s="2"/>
    </row>
    <row r="8" spans="1:11" x14ac:dyDescent="0.25">
      <c r="F8" s="2"/>
    </row>
    <row r="9" spans="1:11" ht="0.6" customHeight="1" x14ac:dyDescent="0.25">
      <c r="A9" s="13"/>
      <c r="B9" s="109"/>
      <c r="C9" s="110"/>
      <c r="D9" s="110"/>
      <c r="E9" s="110"/>
      <c r="F9" s="110"/>
    </row>
    <row r="10" spans="1:11" ht="29.25" customHeight="1" x14ac:dyDescent="0.25">
      <c r="A10" s="99" t="s">
        <v>170</v>
      </c>
      <c r="B10" s="99"/>
      <c r="C10" s="99"/>
      <c r="D10" s="99"/>
      <c r="E10" s="99"/>
      <c r="F10" s="99"/>
    </row>
    <row r="11" spans="1:11" ht="54" customHeight="1" x14ac:dyDescent="0.25">
      <c r="A11" s="102" t="s">
        <v>150</v>
      </c>
      <c r="B11" s="102"/>
      <c r="C11" s="102"/>
      <c r="D11" s="102"/>
      <c r="E11" s="102"/>
      <c r="F11" s="102"/>
      <c r="G11" s="63"/>
      <c r="H11" s="63"/>
      <c r="I11" s="63"/>
    </row>
    <row r="12" spans="1:11" ht="9.75" customHeight="1" x14ac:dyDescent="0.25">
      <c r="A12" s="2"/>
      <c r="B12" s="78"/>
      <c r="C12" s="4"/>
      <c r="D12" s="49"/>
      <c r="E12" s="49"/>
    </row>
    <row r="13" spans="1:11" ht="16.5" customHeight="1" x14ac:dyDescent="0.25">
      <c r="A13" s="103" t="s">
        <v>2</v>
      </c>
      <c r="B13" s="103"/>
      <c r="C13" s="103"/>
      <c r="D13" s="103"/>
      <c r="E13" s="103"/>
      <c r="F13" s="103"/>
    </row>
    <row r="14" spans="1:11" ht="21.75" customHeight="1" x14ac:dyDescent="0.25">
      <c r="A14" s="104" t="s">
        <v>3</v>
      </c>
      <c r="B14" s="104" t="s">
        <v>4</v>
      </c>
      <c r="C14" s="105" t="s">
        <v>5</v>
      </c>
      <c r="D14" s="106" t="s">
        <v>122</v>
      </c>
      <c r="E14" s="107"/>
      <c r="F14" s="108" t="s">
        <v>85</v>
      </c>
    </row>
    <row r="15" spans="1:11" ht="60" customHeight="1" x14ac:dyDescent="0.25">
      <c r="A15" s="104"/>
      <c r="B15" s="104"/>
      <c r="C15" s="105"/>
      <c r="D15" s="6" t="s">
        <v>157</v>
      </c>
      <c r="E15" s="6" t="s">
        <v>158</v>
      </c>
      <c r="F15" s="108"/>
    </row>
    <row r="16" spans="1:11" ht="16.5" customHeight="1" x14ac:dyDescent="0.25">
      <c r="A16" s="43"/>
      <c r="B16" s="48" t="s">
        <v>6</v>
      </c>
      <c r="C16" s="56"/>
      <c r="D16" s="6">
        <f>D21+D58+D170+D291+D303+D315+D70</f>
        <v>7083714.7000000002</v>
      </c>
      <c r="E16" s="6">
        <f>E21+E58+E170+E291+E303+E315+E70</f>
        <v>1108960.7</v>
      </c>
      <c r="F16" s="56"/>
      <c r="K16" s="69"/>
    </row>
    <row r="17" spans="1:11" ht="18.75" customHeight="1" x14ac:dyDescent="0.25">
      <c r="A17" s="43"/>
      <c r="B17" s="7" t="s">
        <v>7</v>
      </c>
      <c r="C17" s="43"/>
      <c r="D17" s="56"/>
      <c r="E17" s="56"/>
      <c r="F17" s="56"/>
      <c r="K17" s="70"/>
    </row>
    <row r="18" spans="1:11" ht="18.75" customHeight="1" x14ac:dyDescent="0.25">
      <c r="A18" s="43"/>
      <c r="B18" s="7" t="s">
        <v>10</v>
      </c>
      <c r="C18" s="43"/>
      <c r="D18" s="57">
        <f>D23+D60+D172+D305+D317+D293+D75</f>
        <v>833023</v>
      </c>
      <c r="E18" s="57">
        <f>E23+E60+E172+E305+E317+E293+E75</f>
        <v>292768</v>
      </c>
      <c r="F18" s="56"/>
      <c r="G18" s="12"/>
      <c r="I18" s="52"/>
      <c r="J18" s="52"/>
      <c r="K18" s="70"/>
    </row>
    <row r="19" spans="1:11" ht="18.75" customHeight="1" x14ac:dyDescent="0.25">
      <c r="A19" s="43"/>
      <c r="B19" s="46" t="s">
        <v>124</v>
      </c>
      <c r="C19" s="43"/>
      <c r="D19" s="57">
        <f>D24+D61+D173+D306+D318+D294+D76</f>
        <v>5332669</v>
      </c>
      <c r="E19" s="56">
        <f>E24+E61+E173+E306+E318+E294+E76</f>
        <v>816192.70000000007</v>
      </c>
      <c r="F19" s="56"/>
    </row>
    <row r="20" spans="1:11" ht="18.75" customHeight="1" x14ac:dyDescent="0.25">
      <c r="A20" s="43"/>
      <c r="B20" s="7" t="s">
        <v>8</v>
      </c>
      <c r="C20" s="43"/>
      <c r="D20" s="56">
        <f>D25+D62+D174+D307+D319</f>
        <v>918022.7</v>
      </c>
      <c r="E20" s="56">
        <f>E25+E62+E174+E307+E319</f>
        <v>0</v>
      </c>
      <c r="F20" s="56"/>
      <c r="I20" s="45"/>
      <c r="J20" s="45"/>
      <c r="K20" s="49"/>
    </row>
    <row r="21" spans="1:11" ht="21.6" customHeight="1" x14ac:dyDescent="0.25">
      <c r="A21" s="14" t="s">
        <v>88</v>
      </c>
      <c r="B21" s="48" t="s">
        <v>108</v>
      </c>
      <c r="C21" s="47" t="s">
        <v>12</v>
      </c>
      <c r="D21" s="44">
        <f t="shared" ref="D21" si="0">D23+D24+D25</f>
        <v>941557</v>
      </c>
      <c r="E21" s="6">
        <f t="shared" ref="E21" si="1">E23+E24+E25</f>
        <v>0</v>
      </c>
      <c r="F21" s="56"/>
    </row>
    <row r="22" spans="1:11" ht="18.75" customHeight="1" x14ac:dyDescent="0.25">
      <c r="A22" s="47"/>
      <c r="B22" s="46" t="s">
        <v>7</v>
      </c>
      <c r="C22" s="47"/>
      <c r="D22" s="44"/>
      <c r="E22" s="6"/>
      <c r="F22" s="56"/>
      <c r="K22" s="69"/>
    </row>
    <row r="23" spans="1:11" ht="18.75" customHeight="1" x14ac:dyDescent="0.25">
      <c r="A23" s="47"/>
      <c r="B23" s="7" t="s">
        <v>10</v>
      </c>
      <c r="C23" s="47"/>
      <c r="D23" s="57">
        <f>D44+D48+D52+D56+D32+D38</f>
        <v>1042</v>
      </c>
      <c r="E23" s="57">
        <f>E44+E48+E52+E56+E32+E38</f>
        <v>0</v>
      </c>
      <c r="F23" s="15"/>
      <c r="K23" s="70"/>
    </row>
    <row r="24" spans="1:11" ht="18.75" customHeight="1" x14ac:dyDescent="0.25">
      <c r="A24" s="47"/>
      <c r="B24" s="46" t="s">
        <v>124</v>
      </c>
      <c r="C24" s="47"/>
      <c r="D24" s="57">
        <f>D45+D49+D53+D57+D33+D39</f>
        <v>940515</v>
      </c>
      <c r="E24" s="57">
        <f>E45+E49+E53+E57+E33+E39</f>
        <v>0</v>
      </c>
      <c r="F24" s="15"/>
      <c r="K24" s="70"/>
    </row>
    <row r="25" spans="1:11" ht="18.75" hidden="1" customHeight="1" x14ac:dyDescent="0.25">
      <c r="A25" s="47"/>
      <c r="B25" s="7" t="s">
        <v>8</v>
      </c>
      <c r="C25" s="47"/>
      <c r="D25" s="56"/>
      <c r="E25" s="56"/>
      <c r="F25" s="15"/>
      <c r="K25" s="70"/>
    </row>
    <row r="26" spans="1:11" ht="21" customHeight="1" x14ac:dyDescent="0.25">
      <c r="A26" s="47"/>
      <c r="B26" s="81" t="s">
        <v>109</v>
      </c>
      <c r="C26" s="33" t="s">
        <v>13</v>
      </c>
      <c r="D26" s="66">
        <f>D27+D40</f>
        <v>941557</v>
      </c>
      <c r="E26" s="34">
        <f>E27+E40</f>
        <v>0</v>
      </c>
      <c r="F26" s="15"/>
    </row>
    <row r="27" spans="1:11" ht="39" customHeight="1" x14ac:dyDescent="0.25">
      <c r="A27" s="47"/>
      <c r="B27" s="20" t="s">
        <v>67</v>
      </c>
      <c r="C27" s="47" t="s">
        <v>13</v>
      </c>
      <c r="D27" s="44">
        <f>D28</f>
        <v>941457</v>
      </c>
      <c r="E27" s="6">
        <f>E28</f>
        <v>0</v>
      </c>
      <c r="F27" s="15"/>
    </row>
    <row r="28" spans="1:11" ht="33.75" customHeight="1" x14ac:dyDescent="0.25">
      <c r="A28" s="47"/>
      <c r="B28" s="20" t="s">
        <v>112</v>
      </c>
      <c r="C28" s="47" t="s">
        <v>13</v>
      </c>
      <c r="D28" s="44">
        <f>D30+D36</f>
        <v>941457</v>
      </c>
      <c r="E28" s="6">
        <f>E30+E36</f>
        <v>0</v>
      </c>
      <c r="F28" s="15"/>
    </row>
    <row r="29" spans="1:11" ht="89.25" customHeight="1" x14ac:dyDescent="0.25">
      <c r="A29" s="47"/>
      <c r="B29" s="20" t="s">
        <v>128</v>
      </c>
      <c r="C29" s="47" t="s">
        <v>13</v>
      </c>
      <c r="D29" s="44">
        <f>D30</f>
        <v>750751</v>
      </c>
      <c r="E29" s="6">
        <f>E30</f>
        <v>0</v>
      </c>
      <c r="F29" s="15"/>
    </row>
    <row r="30" spans="1:11" ht="76.5" customHeight="1" x14ac:dyDescent="0.25">
      <c r="A30" s="43" t="s">
        <v>16</v>
      </c>
      <c r="B30" s="75" t="s">
        <v>151</v>
      </c>
      <c r="C30" s="43" t="s">
        <v>13</v>
      </c>
      <c r="D30" s="57">
        <f>SUM(D32:D34)</f>
        <v>750751</v>
      </c>
      <c r="E30" s="56">
        <f>SUM(E32:E34)</f>
        <v>0</v>
      </c>
      <c r="F30" s="15" t="s">
        <v>66</v>
      </c>
      <c r="K30" s="69"/>
    </row>
    <row r="31" spans="1:11" ht="18.75" customHeight="1" x14ac:dyDescent="0.25">
      <c r="A31" s="47"/>
      <c r="B31" s="46" t="s">
        <v>7</v>
      </c>
      <c r="C31" s="43"/>
      <c r="D31" s="57"/>
      <c r="E31" s="56"/>
      <c r="F31" s="54"/>
      <c r="K31" s="70"/>
    </row>
    <row r="32" spans="1:11" ht="18.75" customHeight="1" x14ac:dyDescent="0.25">
      <c r="A32" s="47"/>
      <c r="B32" s="7" t="s">
        <v>10</v>
      </c>
      <c r="C32" s="43"/>
      <c r="D32" s="57">
        <v>751</v>
      </c>
      <c r="E32" s="56"/>
      <c r="F32" s="56"/>
      <c r="K32" s="70"/>
    </row>
    <row r="33" spans="1:11" ht="18.75" customHeight="1" x14ac:dyDescent="0.25">
      <c r="A33" s="47"/>
      <c r="B33" s="46" t="s">
        <v>124</v>
      </c>
      <c r="C33" s="43"/>
      <c r="D33" s="57">
        <v>750000</v>
      </c>
      <c r="E33" s="56"/>
      <c r="F33" s="56"/>
      <c r="K33" s="70"/>
    </row>
    <row r="34" spans="1:11" s="64" customFormat="1" ht="18.75" hidden="1" customHeight="1" x14ac:dyDescent="0.25">
      <c r="A34" s="47"/>
      <c r="B34" s="79" t="s">
        <v>8</v>
      </c>
      <c r="C34" s="43"/>
      <c r="D34" s="56"/>
      <c r="E34" s="56"/>
      <c r="F34" s="56"/>
    </row>
    <row r="35" spans="1:11" ht="42.75" customHeight="1" x14ac:dyDescent="0.25">
      <c r="A35" s="47"/>
      <c r="B35" s="20" t="s">
        <v>134</v>
      </c>
      <c r="C35" s="47" t="s">
        <v>13</v>
      </c>
      <c r="D35" s="44">
        <f>D36</f>
        <v>190706</v>
      </c>
      <c r="E35" s="6">
        <f>E36</f>
        <v>0</v>
      </c>
      <c r="F35" s="15"/>
    </row>
    <row r="36" spans="1:11" ht="55.5" customHeight="1" x14ac:dyDescent="0.25">
      <c r="A36" s="43" t="s">
        <v>17</v>
      </c>
      <c r="B36" s="75" t="s">
        <v>129</v>
      </c>
      <c r="C36" s="43" t="s">
        <v>13</v>
      </c>
      <c r="D36" s="57">
        <f>SUM(D38:D39)</f>
        <v>190706</v>
      </c>
      <c r="E36" s="56">
        <f>SUM(E38:E39)</f>
        <v>0</v>
      </c>
      <c r="F36" s="15" t="s">
        <v>66</v>
      </c>
    </row>
    <row r="37" spans="1:11" ht="18.75" customHeight="1" x14ac:dyDescent="0.25">
      <c r="A37" s="47"/>
      <c r="B37" s="46" t="s">
        <v>7</v>
      </c>
      <c r="C37" s="43"/>
      <c r="D37" s="57"/>
      <c r="E37" s="56"/>
      <c r="F37" s="54"/>
    </row>
    <row r="38" spans="1:11" ht="18.75" customHeight="1" x14ac:dyDescent="0.25">
      <c r="A38" s="47"/>
      <c r="B38" s="7" t="s">
        <v>10</v>
      </c>
      <c r="C38" s="43"/>
      <c r="D38" s="57">
        <v>191</v>
      </c>
      <c r="E38" s="56"/>
      <c r="F38" s="56"/>
    </row>
    <row r="39" spans="1:11" ht="18.75" customHeight="1" x14ac:dyDescent="0.25">
      <c r="A39" s="47"/>
      <c r="B39" s="46" t="s">
        <v>124</v>
      </c>
      <c r="C39" s="43"/>
      <c r="D39" s="57">
        <v>190515</v>
      </c>
      <c r="E39" s="56"/>
      <c r="F39" s="56"/>
    </row>
    <row r="40" spans="1:11" ht="54" customHeight="1" x14ac:dyDescent="0.25">
      <c r="A40" s="47"/>
      <c r="B40" s="20" t="s">
        <v>14</v>
      </c>
      <c r="C40" s="47" t="s">
        <v>13</v>
      </c>
      <c r="D40" s="44">
        <f>D41</f>
        <v>100</v>
      </c>
      <c r="E40" s="6">
        <f>E41</f>
        <v>0</v>
      </c>
      <c r="F40" s="15">
        <f>F41</f>
        <v>0</v>
      </c>
    </row>
    <row r="41" spans="1:11" ht="56.25" customHeight="1" x14ac:dyDescent="0.25">
      <c r="A41" s="47"/>
      <c r="B41" s="20" t="s">
        <v>15</v>
      </c>
      <c r="C41" s="47" t="s">
        <v>13</v>
      </c>
      <c r="D41" s="44">
        <f>SUM(D42,D46,D50)+D54</f>
        <v>100</v>
      </c>
      <c r="E41" s="6">
        <f>SUM(E42,E46,E50)+E54</f>
        <v>0</v>
      </c>
      <c r="F41" s="15">
        <f>SUM(F42,F46,F50)</f>
        <v>0</v>
      </c>
    </row>
    <row r="42" spans="1:11" ht="88.5" customHeight="1" x14ac:dyDescent="0.25">
      <c r="A42" s="43" t="s">
        <v>18</v>
      </c>
      <c r="B42" s="75" t="s">
        <v>152</v>
      </c>
      <c r="C42" s="43" t="s">
        <v>13</v>
      </c>
      <c r="D42" s="57">
        <f>SUM(D44:D45)</f>
        <v>50</v>
      </c>
      <c r="E42" s="56">
        <f>SUM(E44:E45)</f>
        <v>0</v>
      </c>
      <c r="F42" s="15" t="s">
        <v>11</v>
      </c>
    </row>
    <row r="43" spans="1:11" ht="18.75" customHeight="1" x14ac:dyDescent="0.25">
      <c r="A43" s="43"/>
      <c r="B43" s="46" t="s">
        <v>7</v>
      </c>
      <c r="C43" s="43"/>
      <c r="D43" s="57"/>
      <c r="E43" s="56"/>
      <c r="F43" s="54"/>
    </row>
    <row r="44" spans="1:11" ht="18.75" customHeight="1" x14ac:dyDescent="0.25">
      <c r="A44" s="43"/>
      <c r="B44" s="7" t="s">
        <v>10</v>
      </c>
      <c r="C44" s="43"/>
      <c r="D44" s="57">
        <v>50</v>
      </c>
      <c r="E44" s="56"/>
      <c r="F44" s="56"/>
    </row>
    <row r="45" spans="1:11" ht="18.75" hidden="1" customHeight="1" x14ac:dyDescent="0.25">
      <c r="A45" s="43"/>
      <c r="B45" s="80" t="s">
        <v>124</v>
      </c>
      <c r="C45" s="43"/>
      <c r="D45" s="57"/>
      <c r="E45" s="56"/>
      <c r="F45" s="56"/>
    </row>
    <row r="46" spans="1:11" ht="69" customHeight="1" x14ac:dyDescent="0.25">
      <c r="A46" s="43" t="s">
        <v>19</v>
      </c>
      <c r="B46" s="75" t="s">
        <v>126</v>
      </c>
      <c r="C46" s="43" t="s">
        <v>13</v>
      </c>
      <c r="D46" s="57">
        <f>SUM(D48:D49)</f>
        <v>50</v>
      </c>
      <c r="E46" s="56">
        <f>SUM(E48:E49)</f>
        <v>0</v>
      </c>
      <c r="F46" s="15" t="s">
        <v>11</v>
      </c>
    </row>
    <row r="47" spans="1:11" ht="20.25" customHeight="1" x14ac:dyDescent="0.25">
      <c r="A47" s="47"/>
      <c r="B47" s="46" t="s">
        <v>7</v>
      </c>
      <c r="C47" s="43"/>
      <c r="D47" s="57"/>
      <c r="E47" s="56"/>
      <c r="F47" s="54"/>
    </row>
    <row r="48" spans="1:11" ht="20.25" customHeight="1" x14ac:dyDescent="0.25">
      <c r="A48" s="47"/>
      <c r="B48" s="7" t="s">
        <v>10</v>
      </c>
      <c r="C48" s="43"/>
      <c r="D48" s="57">
        <v>50</v>
      </c>
      <c r="E48" s="56"/>
      <c r="F48" s="56"/>
    </row>
    <row r="49" spans="1:11" ht="20.25" hidden="1" customHeight="1" x14ac:dyDescent="0.25">
      <c r="A49" s="47"/>
      <c r="B49" s="46" t="s">
        <v>9</v>
      </c>
      <c r="C49" s="43"/>
      <c r="D49" s="56"/>
      <c r="E49" s="56"/>
      <c r="F49" s="56"/>
    </row>
    <row r="50" spans="1:11" ht="89.25" hidden="1" customHeight="1" x14ac:dyDescent="0.25">
      <c r="A50" s="43" t="s">
        <v>19</v>
      </c>
      <c r="B50" s="5"/>
      <c r="C50" s="43" t="s">
        <v>13</v>
      </c>
      <c r="D50" s="56">
        <f>SUM(D52:D53)</f>
        <v>0</v>
      </c>
      <c r="E50" s="56">
        <f>SUM(E52:E53)</f>
        <v>0</v>
      </c>
      <c r="F50" s="15" t="s">
        <v>11</v>
      </c>
    </row>
    <row r="51" spans="1:11" ht="18.75" hidden="1" customHeight="1" x14ac:dyDescent="0.25">
      <c r="A51" s="47"/>
      <c r="B51" s="46" t="s">
        <v>7</v>
      </c>
      <c r="C51" s="43"/>
      <c r="D51" s="56"/>
      <c r="E51" s="56"/>
      <c r="F51" s="54"/>
    </row>
    <row r="52" spans="1:11" ht="18.75" hidden="1" customHeight="1" x14ac:dyDescent="0.25">
      <c r="A52" s="47"/>
      <c r="B52" s="7" t="s">
        <v>10</v>
      </c>
      <c r="C52" s="43"/>
      <c r="D52" s="56"/>
      <c r="E52" s="56"/>
      <c r="F52" s="56"/>
    </row>
    <row r="53" spans="1:11" ht="18.75" hidden="1" customHeight="1" x14ac:dyDescent="0.25">
      <c r="A53" s="47"/>
      <c r="B53" s="46" t="s">
        <v>9</v>
      </c>
      <c r="C53" s="43"/>
      <c r="D53" s="56"/>
      <c r="E53" s="56"/>
      <c r="F53" s="56"/>
    </row>
    <row r="54" spans="1:11" ht="78.75" hidden="1" customHeight="1" x14ac:dyDescent="0.25">
      <c r="A54" s="43" t="s">
        <v>48</v>
      </c>
      <c r="B54" s="5"/>
      <c r="C54" s="43" t="s">
        <v>13</v>
      </c>
      <c r="D54" s="56">
        <f>SUM(D56:D57)</f>
        <v>0</v>
      </c>
      <c r="E54" s="56">
        <f>SUM(E56:E57)</f>
        <v>0</v>
      </c>
      <c r="F54" s="15" t="s">
        <v>11</v>
      </c>
    </row>
    <row r="55" spans="1:11" ht="18.75" hidden="1" customHeight="1" x14ac:dyDescent="0.25">
      <c r="A55" s="47"/>
      <c r="B55" s="46" t="s">
        <v>7</v>
      </c>
      <c r="C55" s="43"/>
      <c r="D55" s="56"/>
      <c r="E55" s="56"/>
      <c r="F55" s="54"/>
    </row>
    <row r="56" spans="1:11" ht="18.75" hidden="1" customHeight="1" x14ac:dyDescent="0.25">
      <c r="A56" s="47"/>
      <c r="B56" s="7" t="s">
        <v>10</v>
      </c>
      <c r="C56" s="43"/>
      <c r="D56" s="56"/>
      <c r="E56" s="56"/>
      <c r="F56" s="56"/>
    </row>
    <row r="57" spans="1:11" ht="18.75" hidden="1" customHeight="1" x14ac:dyDescent="0.25">
      <c r="A57" s="47"/>
      <c r="B57" s="46" t="s">
        <v>9</v>
      </c>
      <c r="C57" s="43"/>
      <c r="D57" s="56"/>
      <c r="E57" s="56"/>
      <c r="F57" s="56"/>
    </row>
    <row r="58" spans="1:11" s="64" customFormat="1" ht="23.25" customHeight="1" x14ac:dyDescent="0.25">
      <c r="A58" s="14" t="s">
        <v>89</v>
      </c>
      <c r="B58" s="48" t="s">
        <v>20</v>
      </c>
      <c r="C58" s="47" t="s">
        <v>21</v>
      </c>
      <c r="D58" s="44">
        <f>SUM(D60:D62)</f>
        <v>2292932</v>
      </c>
      <c r="E58" s="44">
        <f>SUM(E60:E62)</f>
        <v>202827</v>
      </c>
      <c r="F58" s="56">
        <f>SUM(F60:F62)</f>
        <v>0</v>
      </c>
      <c r="I58" s="49"/>
      <c r="J58" s="49"/>
      <c r="K58" s="49"/>
    </row>
    <row r="59" spans="1:11" ht="19.149999999999999" customHeight="1" x14ac:dyDescent="0.25">
      <c r="A59" s="47"/>
      <c r="B59" s="46" t="s">
        <v>7</v>
      </c>
      <c r="C59" s="43"/>
      <c r="D59" s="57"/>
      <c r="E59" s="57"/>
      <c r="F59" s="56"/>
      <c r="I59" s="52"/>
      <c r="J59" s="52"/>
    </row>
    <row r="60" spans="1:11" ht="18.75" customHeight="1" x14ac:dyDescent="0.25">
      <c r="A60" s="47"/>
      <c r="B60" s="7" t="s">
        <v>10</v>
      </c>
      <c r="C60" s="43"/>
      <c r="D60" s="57">
        <f>D67+D163+D168+D149+D154+D159+D109+D120+D128+D124+D132+D136+D140+D144+D116</f>
        <v>58140</v>
      </c>
      <c r="E60" s="57">
        <f t="shared" ref="E60" si="2">E67+E163+E168+E149+E154+E159+E109+E120+E128+E124+E132+E136+E140+E144</f>
        <v>53547</v>
      </c>
      <c r="F60" s="15">
        <f>F67</f>
        <v>0</v>
      </c>
    </row>
    <row r="61" spans="1:11" ht="16.5" customHeight="1" x14ac:dyDescent="0.25">
      <c r="A61" s="47"/>
      <c r="B61" s="46" t="s">
        <v>124</v>
      </c>
      <c r="C61" s="43"/>
      <c r="D61" s="57">
        <f>D68+D164+D169+D150+D155+D160+D110+D121+D129+D125+D133+D137+D141+D145+D117</f>
        <v>2234792</v>
      </c>
      <c r="E61" s="57">
        <f t="shared" ref="E61" si="3">E68+E164+E169+E150+E155+E160+E110+E121+E129+E125+E133+E137+E141+E145</f>
        <v>149280</v>
      </c>
      <c r="F61" s="15">
        <f>F68</f>
        <v>0</v>
      </c>
    </row>
    <row r="62" spans="1:11" ht="18.75" hidden="1" customHeight="1" x14ac:dyDescent="0.25">
      <c r="A62" s="47"/>
      <c r="B62" s="79" t="s">
        <v>8</v>
      </c>
      <c r="C62" s="43"/>
      <c r="D62" s="57">
        <f>D69</f>
        <v>0</v>
      </c>
      <c r="E62" s="57">
        <f>E69</f>
        <v>0</v>
      </c>
      <c r="F62" s="15"/>
    </row>
    <row r="63" spans="1:11" s="36" customFormat="1" ht="18.75" hidden="1" customHeight="1" x14ac:dyDescent="0.25">
      <c r="A63" s="33"/>
      <c r="B63" s="81" t="s">
        <v>113</v>
      </c>
      <c r="C63" s="33" t="s">
        <v>27</v>
      </c>
      <c r="D63" s="66">
        <f t="shared" ref="D63:E64" si="4">D64</f>
        <v>0</v>
      </c>
      <c r="E63" s="66">
        <f t="shared" si="4"/>
        <v>0</v>
      </c>
      <c r="F63" s="35"/>
      <c r="I63" s="53"/>
    </row>
    <row r="64" spans="1:11" s="64" customFormat="1" ht="49.5" hidden="1" customHeight="1" x14ac:dyDescent="0.25">
      <c r="A64" s="47"/>
      <c r="B64" s="75" t="s">
        <v>28</v>
      </c>
      <c r="C64" s="47" t="s">
        <v>27</v>
      </c>
      <c r="D64" s="44">
        <f t="shared" si="4"/>
        <v>0</v>
      </c>
      <c r="E64" s="44">
        <f t="shared" si="4"/>
        <v>0</v>
      </c>
      <c r="F64" s="56"/>
      <c r="I64" s="49"/>
    </row>
    <row r="65" spans="1:6" ht="49.5" hidden="1" customHeight="1" x14ac:dyDescent="0.25">
      <c r="A65" s="43" t="s">
        <v>48</v>
      </c>
      <c r="B65" s="75" t="s">
        <v>29</v>
      </c>
      <c r="C65" s="43" t="s">
        <v>27</v>
      </c>
      <c r="D65" s="57">
        <f>SUM(D67:D69)</f>
        <v>0</v>
      </c>
      <c r="E65" s="57">
        <f>SUM(E67:E69)</f>
        <v>0</v>
      </c>
      <c r="F65" s="56" t="s">
        <v>26</v>
      </c>
    </row>
    <row r="66" spans="1:6" s="64" customFormat="1" ht="18.75" hidden="1" customHeight="1" x14ac:dyDescent="0.25">
      <c r="A66" s="47"/>
      <c r="B66" s="80" t="s">
        <v>7</v>
      </c>
      <c r="C66" s="43"/>
      <c r="D66" s="57"/>
      <c r="E66" s="57"/>
      <c r="F66" s="56"/>
    </row>
    <row r="67" spans="1:6" s="64" customFormat="1" ht="18.75" hidden="1" customHeight="1" x14ac:dyDescent="0.25">
      <c r="A67" s="47"/>
      <c r="B67" s="79" t="s">
        <v>10</v>
      </c>
      <c r="C67" s="43"/>
      <c r="D67" s="57"/>
      <c r="E67" s="57"/>
      <c r="F67" s="56"/>
    </row>
    <row r="68" spans="1:6" s="64" customFormat="1" ht="18.75" hidden="1" customHeight="1" x14ac:dyDescent="0.25">
      <c r="A68" s="47"/>
      <c r="B68" s="80" t="s">
        <v>124</v>
      </c>
      <c r="C68" s="43"/>
      <c r="D68" s="57"/>
      <c r="E68" s="57"/>
      <c r="F68" s="56"/>
    </row>
    <row r="69" spans="1:6" s="64" customFormat="1" ht="18.75" hidden="1" customHeight="1" x14ac:dyDescent="0.25">
      <c r="A69" s="47"/>
      <c r="B69" s="79" t="s">
        <v>8</v>
      </c>
      <c r="C69" s="43"/>
      <c r="D69" s="57"/>
      <c r="E69" s="57"/>
      <c r="F69" s="56"/>
    </row>
    <row r="70" spans="1:6" s="64" customFormat="1" ht="21" hidden="1" customHeight="1" x14ac:dyDescent="0.25">
      <c r="A70" s="14" t="s">
        <v>89</v>
      </c>
      <c r="B70" s="20" t="s">
        <v>39</v>
      </c>
      <c r="C70" s="47" t="s">
        <v>40</v>
      </c>
      <c r="D70" s="44">
        <f t="shared" ref="D70:E72" si="5">D71</f>
        <v>0</v>
      </c>
      <c r="E70" s="44">
        <f t="shared" si="5"/>
        <v>0</v>
      </c>
      <c r="F70" s="55"/>
    </row>
    <row r="71" spans="1:6" s="64" customFormat="1" ht="25.5" hidden="1" customHeight="1" x14ac:dyDescent="0.25">
      <c r="A71" s="14"/>
      <c r="B71" s="20" t="s">
        <v>41</v>
      </c>
      <c r="C71" s="47" t="s">
        <v>40</v>
      </c>
      <c r="D71" s="44">
        <f t="shared" si="5"/>
        <v>0</v>
      </c>
      <c r="E71" s="44">
        <f t="shared" si="5"/>
        <v>0</v>
      </c>
      <c r="F71" s="55"/>
    </row>
    <row r="72" spans="1:6" s="64" customFormat="1" ht="81" hidden="1" customHeight="1" x14ac:dyDescent="0.25">
      <c r="A72" s="47"/>
      <c r="B72" s="20" t="s">
        <v>121</v>
      </c>
      <c r="C72" s="47" t="s">
        <v>42</v>
      </c>
      <c r="D72" s="44">
        <f t="shared" si="5"/>
        <v>0</v>
      </c>
      <c r="E72" s="44">
        <f t="shared" si="5"/>
        <v>0</v>
      </c>
      <c r="F72" s="55"/>
    </row>
    <row r="73" spans="1:6" s="64" customFormat="1" ht="51.75" hidden="1" customHeight="1" x14ac:dyDescent="0.25">
      <c r="A73" s="43" t="s">
        <v>17</v>
      </c>
      <c r="B73" s="82" t="s">
        <v>120</v>
      </c>
      <c r="C73" s="43" t="s">
        <v>42</v>
      </c>
      <c r="D73" s="57">
        <f>D75+D76</f>
        <v>0</v>
      </c>
      <c r="E73" s="57">
        <f>E75+E76</f>
        <v>0</v>
      </c>
      <c r="F73" s="56" t="s">
        <v>45</v>
      </c>
    </row>
    <row r="74" spans="1:6" s="64" customFormat="1" ht="17.25" hidden="1" customHeight="1" x14ac:dyDescent="0.25">
      <c r="A74" s="47"/>
      <c r="B74" s="80" t="s">
        <v>7</v>
      </c>
      <c r="C74" s="43"/>
      <c r="D74" s="57"/>
      <c r="E74" s="57"/>
      <c r="F74" s="56"/>
    </row>
    <row r="75" spans="1:6" s="64" customFormat="1" ht="17.25" hidden="1" customHeight="1" x14ac:dyDescent="0.25">
      <c r="A75" s="47"/>
      <c r="B75" s="79" t="s">
        <v>10</v>
      </c>
      <c r="C75" s="43"/>
      <c r="D75" s="57"/>
      <c r="E75" s="57"/>
      <c r="F75" s="56"/>
    </row>
    <row r="76" spans="1:6" s="64" customFormat="1" ht="17.25" hidden="1" customHeight="1" x14ac:dyDescent="0.25">
      <c r="A76" s="47"/>
      <c r="B76" s="80" t="s">
        <v>9</v>
      </c>
      <c r="C76" s="43"/>
      <c r="D76" s="57"/>
      <c r="E76" s="57"/>
      <c r="F76" s="56"/>
    </row>
    <row r="77" spans="1:6" s="64" customFormat="1" ht="17.25" hidden="1" customHeight="1" x14ac:dyDescent="0.25">
      <c r="A77" s="47"/>
      <c r="B77" s="79"/>
      <c r="C77" s="43"/>
      <c r="D77" s="57"/>
      <c r="E77" s="57"/>
      <c r="F77" s="56"/>
    </row>
    <row r="78" spans="1:6" s="64" customFormat="1" ht="69.75" hidden="1" customHeight="1" x14ac:dyDescent="0.25">
      <c r="A78" s="47" t="s">
        <v>17</v>
      </c>
      <c r="B78" s="20" t="s">
        <v>43</v>
      </c>
      <c r="C78" s="47" t="s">
        <v>44</v>
      </c>
      <c r="D78" s="44">
        <f>D80+D81+D82</f>
        <v>0</v>
      </c>
      <c r="E78" s="44">
        <f>E80+E81+E82</f>
        <v>0</v>
      </c>
      <c r="F78" s="56">
        <f>F80+F81+F82</f>
        <v>0</v>
      </c>
    </row>
    <row r="79" spans="1:6" s="64" customFormat="1" ht="17.25" hidden="1" customHeight="1" x14ac:dyDescent="0.25">
      <c r="A79" s="47"/>
      <c r="B79" s="80" t="s">
        <v>7</v>
      </c>
      <c r="C79" s="43"/>
      <c r="D79" s="57"/>
      <c r="E79" s="57"/>
      <c r="F79" s="56"/>
    </row>
    <row r="80" spans="1:6" s="64" customFormat="1" ht="17.25" hidden="1" customHeight="1" x14ac:dyDescent="0.25">
      <c r="A80" s="47"/>
      <c r="B80" s="79" t="s">
        <v>8</v>
      </c>
      <c r="C80" s="43"/>
      <c r="D80" s="57"/>
      <c r="E80" s="57"/>
      <c r="F80" s="56"/>
    </row>
    <row r="81" spans="1:6" s="64" customFormat="1" ht="17.25" hidden="1" customHeight="1" x14ac:dyDescent="0.25">
      <c r="A81" s="47"/>
      <c r="B81" s="80" t="s">
        <v>9</v>
      </c>
      <c r="C81" s="43"/>
      <c r="D81" s="57">
        <f>4553.6-4553.6</f>
        <v>0</v>
      </c>
      <c r="E81" s="57">
        <f>4553.6-4553.6</f>
        <v>0</v>
      </c>
      <c r="F81" s="56"/>
    </row>
    <row r="82" spans="1:6" s="64" customFormat="1" ht="17.25" hidden="1" customHeight="1" x14ac:dyDescent="0.25">
      <c r="A82" s="47"/>
      <c r="B82" s="79" t="s">
        <v>10</v>
      </c>
      <c r="C82" s="43"/>
      <c r="D82" s="57"/>
      <c r="E82" s="57"/>
      <c r="F82" s="56"/>
    </row>
    <row r="83" spans="1:6" s="64" customFormat="1" ht="17.25" hidden="1" customHeight="1" x14ac:dyDescent="0.25">
      <c r="A83" s="47"/>
      <c r="B83" s="79"/>
      <c r="C83" s="43"/>
      <c r="D83" s="57"/>
      <c r="E83" s="57"/>
      <c r="F83" s="56"/>
    </row>
    <row r="84" spans="1:6" s="64" customFormat="1" ht="17.25" hidden="1" customHeight="1" x14ac:dyDescent="0.25">
      <c r="A84" s="47"/>
      <c r="B84" s="20"/>
      <c r="C84" s="43"/>
      <c r="D84" s="44"/>
      <c r="E84" s="44"/>
      <c r="F84" s="56"/>
    </row>
    <row r="85" spans="1:6" s="64" customFormat="1" ht="17.25" hidden="1" customHeight="1" x14ac:dyDescent="0.25">
      <c r="A85" s="47"/>
      <c r="B85" s="20"/>
      <c r="C85" s="43"/>
      <c r="D85" s="44"/>
      <c r="E85" s="44"/>
      <c r="F85" s="56"/>
    </row>
    <row r="86" spans="1:6" s="64" customFormat="1" ht="17.25" hidden="1" customHeight="1" x14ac:dyDescent="0.25">
      <c r="A86" s="47"/>
      <c r="B86" s="20"/>
      <c r="C86" s="43"/>
      <c r="D86" s="44"/>
      <c r="E86" s="44"/>
      <c r="F86" s="56"/>
    </row>
    <row r="87" spans="1:6" s="64" customFormat="1" ht="17.25" hidden="1" customHeight="1" x14ac:dyDescent="0.25">
      <c r="A87" s="47"/>
      <c r="B87" s="20"/>
      <c r="C87" s="43"/>
      <c r="D87" s="44"/>
      <c r="E87" s="44"/>
      <c r="F87" s="56"/>
    </row>
    <row r="88" spans="1:6" s="64" customFormat="1" ht="17.25" hidden="1" customHeight="1" x14ac:dyDescent="0.25">
      <c r="A88" s="47"/>
      <c r="B88" s="20"/>
      <c r="C88" s="43"/>
      <c r="D88" s="44"/>
      <c r="E88" s="44"/>
      <c r="F88" s="56"/>
    </row>
    <row r="89" spans="1:6" s="64" customFormat="1" ht="17.25" hidden="1" customHeight="1" x14ac:dyDescent="0.25">
      <c r="A89" s="47"/>
      <c r="B89" s="20"/>
      <c r="C89" s="43"/>
      <c r="D89" s="44"/>
      <c r="E89" s="44"/>
      <c r="F89" s="56"/>
    </row>
    <row r="90" spans="1:6" s="64" customFormat="1" ht="17.25" hidden="1" customHeight="1" x14ac:dyDescent="0.25">
      <c r="A90" s="47"/>
      <c r="B90" s="20"/>
      <c r="C90" s="43"/>
      <c r="D90" s="44"/>
      <c r="E90" s="44"/>
      <c r="F90" s="56"/>
    </row>
    <row r="91" spans="1:6" s="64" customFormat="1" ht="17.25" hidden="1" customHeight="1" x14ac:dyDescent="0.25">
      <c r="A91" s="47"/>
      <c r="B91" s="20"/>
      <c r="C91" s="43"/>
      <c r="D91" s="44"/>
      <c r="E91" s="44"/>
      <c r="F91" s="56"/>
    </row>
    <row r="92" spans="1:6" s="64" customFormat="1" ht="17.25" hidden="1" customHeight="1" x14ac:dyDescent="0.25">
      <c r="A92" s="47"/>
      <c r="B92" s="20"/>
      <c r="C92" s="43"/>
      <c r="D92" s="44"/>
      <c r="E92" s="44"/>
      <c r="F92" s="56"/>
    </row>
    <row r="93" spans="1:6" s="64" customFormat="1" ht="17.25" hidden="1" customHeight="1" x14ac:dyDescent="0.25">
      <c r="A93" s="47"/>
      <c r="B93" s="20"/>
      <c r="C93" s="43"/>
      <c r="D93" s="44"/>
      <c r="E93" s="44"/>
      <c r="F93" s="56"/>
    </row>
    <row r="94" spans="1:6" s="64" customFormat="1" ht="17.25" hidden="1" customHeight="1" x14ac:dyDescent="0.25">
      <c r="A94" s="47"/>
      <c r="B94" s="20"/>
      <c r="C94" s="43"/>
      <c r="D94" s="44"/>
      <c r="E94" s="44"/>
      <c r="F94" s="56"/>
    </row>
    <row r="95" spans="1:6" s="64" customFormat="1" ht="17.25" hidden="1" customHeight="1" x14ac:dyDescent="0.25">
      <c r="A95" s="47"/>
      <c r="B95" s="20"/>
      <c r="C95" s="43"/>
      <c r="D95" s="44"/>
      <c r="E95" s="44"/>
      <c r="F95" s="56"/>
    </row>
    <row r="96" spans="1:6" s="64" customFormat="1" ht="17.25" hidden="1" customHeight="1" x14ac:dyDescent="0.25">
      <c r="A96" s="47"/>
      <c r="B96" s="20"/>
      <c r="C96" s="43"/>
      <c r="D96" s="44"/>
      <c r="E96" s="44"/>
      <c r="F96" s="56"/>
    </row>
    <row r="97" spans="1:7" s="64" customFormat="1" ht="17.25" hidden="1" customHeight="1" x14ac:dyDescent="0.25">
      <c r="A97" s="47"/>
      <c r="B97" s="20"/>
      <c r="C97" s="43"/>
      <c r="D97" s="44"/>
      <c r="E97" s="44"/>
      <c r="F97" s="56"/>
    </row>
    <row r="98" spans="1:7" s="64" customFormat="1" ht="17.25" hidden="1" customHeight="1" x14ac:dyDescent="0.25">
      <c r="A98" s="47"/>
      <c r="B98" s="20"/>
      <c r="C98" s="43"/>
      <c r="D98" s="44"/>
      <c r="E98" s="44"/>
      <c r="F98" s="56"/>
    </row>
    <row r="99" spans="1:7" s="64" customFormat="1" ht="17.25" hidden="1" customHeight="1" x14ac:dyDescent="0.25">
      <c r="A99" s="47"/>
      <c r="B99" s="20"/>
      <c r="C99" s="43"/>
      <c r="D99" s="44"/>
      <c r="E99" s="44"/>
      <c r="F99" s="56"/>
    </row>
    <row r="100" spans="1:7" s="64" customFormat="1" ht="17.25" hidden="1" customHeight="1" x14ac:dyDescent="0.25">
      <c r="A100" s="47"/>
      <c r="B100" s="20"/>
      <c r="C100" s="43"/>
      <c r="D100" s="44"/>
      <c r="E100" s="44"/>
      <c r="F100" s="56"/>
    </row>
    <row r="101" spans="1:7" s="64" customFormat="1" ht="17.25" hidden="1" customHeight="1" x14ac:dyDescent="0.25">
      <c r="A101" s="47"/>
      <c r="B101" s="20"/>
      <c r="C101" s="43"/>
      <c r="D101" s="44"/>
      <c r="E101" s="44"/>
      <c r="F101" s="56"/>
    </row>
    <row r="102" spans="1:7" s="64" customFormat="1" ht="17.25" hidden="1" customHeight="1" x14ac:dyDescent="0.25">
      <c r="A102" s="47"/>
      <c r="B102" s="20"/>
      <c r="C102" s="43"/>
      <c r="D102" s="44"/>
      <c r="E102" s="44"/>
      <c r="F102" s="56"/>
    </row>
    <row r="103" spans="1:7" s="36" customFormat="1" ht="38.25" customHeight="1" x14ac:dyDescent="0.25">
      <c r="A103" s="37"/>
      <c r="B103" s="81" t="s">
        <v>114</v>
      </c>
      <c r="C103" s="33" t="s">
        <v>22</v>
      </c>
      <c r="D103" s="66">
        <f>D111+D104</f>
        <v>2292932</v>
      </c>
      <c r="E103" s="66">
        <f>E111+E104</f>
        <v>202827</v>
      </c>
      <c r="F103" s="38"/>
    </row>
    <row r="104" spans="1:7" ht="39" hidden="1" customHeight="1" x14ac:dyDescent="0.25">
      <c r="A104" s="47"/>
      <c r="B104" s="20" t="s">
        <v>67</v>
      </c>
      <c r="C104" s="47" t="s">
        <v>22</v>
      </c>
      <c r="D104" s="44">
        <f t="shared" ref="D104:D106" si="6">D105</f>
        <v>0</v>
      </c>
      <c r="E104" s="44">
        <f t="shared" ref="E104:E106" si="7">E105</f>
        <v>0</v>
      </c>
      <c r="F104" s="15"/>
    </row>
    <row r="105" spans="1:7" ht="33.75" hidden="1" customHeight="1" x14ac:dyDescent="0.25">
      <c r="A105" s="47"/>
      <c r="B105" s="20" t="s">
        <v>112</v>
      </c>
      <c r="C105" s="47" t="s">
        <v>22</v>
      </c>
      <c r="D105" s="44">
        <f t="shared" si="6"/>
        <v>0</v>
      </c>
      <c r="E105" s="44">
        <f t="shared" si="7"/>
        <v>0</v>
      </c>
      <c r="F105" s="15"/>
    </row>
    <row r="106" spans="1:7" ht="52.5" hidden="1" customHeight="1" x14ac:dyDescent="0.25">
      <c r="A106" s="47"/>
      <c r="B106" s="20" t="s">
        <v>135</v>
      </c>
      <c r="C106" s="47" t="s">
        <v>22</v>
      </c>
      <c r="D106" s="44">
        <f t="shared" si="6"/>
        <v>0</v>
      </c>
      <c r="E106" s="44">
        <f t="shared" si="7"/>
        <v>0</v>
      </c>
      <c r="F106" s="15"/>
    </row>
    <row r="107" spans="1:7" ht="60" hidden="1" customHeight="1" x14ac:dyDescent="0.25">
      <c r="A107" s="43" t="s">
        <v>48</v>
      </c>
      <c r="B107" s="75"/>
      <c r="C107" s="43" t="s">
        <v>22</v>
      </c>
      <c r="D107" s="57">
        <f>D109+D110</f>
        <v>0</v>
      </c>
      <c r="E107" s="57">
        <f>E109+E110</f>
        <v>0</v>
      </c>
      <c r="F107" s="15" t="s">
        <v>66</v>
      </c>
    </row>
    <row r="108" spans="1:7" ht="18.75" hidden="1" customHeight="1" x14ac:dyDescent="0.25">
      <c r="A108" s="47"/>
      <c r="B108" s="46" t="s">
        <v>7</v>
      </c>
      <c r="C108" s="43"/>
      <c r="D108" s="57"/>
      <c r="E108" s="57"/>
      <c r="F108" s="54"/>
    </row>
    <row r="109" spans="1:7" ht="18.75" hidden="1" customHeight="1" x14ac:dyDescent="0.25">
      <c r="A109" s="47"/>
      <c r="B109" s="7" t="s">
        <v>10</v>
      </c>
      <c r="C109" s="43"/>
      <c r="D109" s="57"/>
      <c r="E109" s="57"/>
      <c r="F109" s="56"/>
    </row>
    <row r="110" spans="1:7" ht="18.75" hidden="1" customHeight="1" x14ac:dyDescent="0.25">
      <c r="A110" s="47"/>
      <c r="B110" s="46" t="s">
        <v>124</v>
      </c>
      <c r="C110" s="43"/>
      <c r="D110" s="57"/>
      <c r="E110" s="57"/>
      <c r="F110" s="56"/>
    </row>
    <row r="111" spans="1:7" s="64" customFormat="1" ht="49.5" x14ac:dyDescent="0.25">
      <c r="A111" s="62"/>
      <c r="B111" s="20" t="s">
        <v>46</v>
      </c>
      <c r="C111" s="47" t="s">
        <v>22</v>
      </c>
      <c r="D111" s="44">
        <f>D112+D165</f>
        <v>2292932</v>
      </c>
      <c r="E111" s="44">
        <f>E112+E165</f>
        <v>202827</v>
      </c>
      <c r="F111" s="56"/>
    </row>
    <row r="112" spans="1:7" s="64" customFormat="1" ht="18.75" x14ac:dyDescent="0.25">
      <c r="A112" s="62"/>
      <c r="B112" s="20" t="s">
        <v>47</v>
      </c>
      <c r="C112" s="47" t="s">
        <v>22</v>
      </c>
      <c r="D112" s="44">
        <f>D161+D157+D152+D147+D118+D122+D126+D130+D134+D138+D142+D114</f>
        <v>2292932</v>
      </c>
      <c r="E112" s="44">
        <f>E161+E157+E152+E147+E118+E122+E126+E130+E134+E138+E142</f>
        <v>202827</v>
      </c>
      <c r="F112" s="56"/>
      <c r="G112" s="49">
        <f>D118+D126+D130+D134+D138+D142+D146+D151+D156</f>
        <v>2147787</v>
      </c>
    </row>
    <row r="113" spans="1:6" ht="52.5" customHeight="1" x14ac:dyDescent="0.25">
      <c r="A113" s="47"/>
      <c r="B113" s="20" t="s">
        <v>135</v>
      </c>
      <c r="C113" s="47" t="s">
        <v>22</v>
      </c>
      <c r="D113" s="97">
        <f t="shared" ref="D113:E113" si="8">D114</f>
        <v>145145</v>
      </c>
      <c r="E113" s="97">
        <f t="shared" si="8"/>
        <v>0</v>
      </c>
      <c r="F113" s="15"/>
    </row>
    <row r="114" spans="1:6" ht="60" customHeight="1" x14ac:dyDescent="0.25">
      <c r="A114" s="43" t="s">
        <v>48</v>
      </c>
      <c r="B114" s="75" t="s">
        <v>130</v>
      </c>
      <c r="C114" s="43" t="s">
        <v>22</v>
      </c>
      <c r="D114" s="57">
        <f>D116+D117</f>
        <v>145145</v>
      </c>
      <c r="E114" s="57">
        <f>E116+E117</f>
        <v>0</v>
      </c>
      <c r="F114" s="56" t="s">
        <v>45</v>
      </c>
    </row>
    <row r="115" spans="1:6" ht="18.75" customHeight="1" x14ac:dyDescent="0.25">
      <c r="A115" s="47"/>
      <c r="B115" s="46" t="s">
        <v>7</v>
      </c>
      <c r="C115" s="43"/>
      <c r="D115" s="57"/>
      <c r="E115" s="57"/>
      <c r="F115" s="54"/>
    </row>
    <row r="116" spans="1:6" ht="18.75" customHeight="1" x14ac:dyDescent="0.25">
      <c r="A116" s="47"/>
      <c r="B116" s="7" t="s">
        <v>10</v>
      </c>
      <c r="C116" s="43"/>
      <c r="D116" s="57">
        <v>145</v>
      </c>
      <c r="E116" s="57"/>
      <c r="F116" s="56"/>
    </row>
    <row r="117" spans="1:6" ht="18.75" customHeight="1" x14ac:dyDescent="0.25">
      <c r="A117" s="47"/>
      <c r="B117" s="46" t="s">
        <v>124</v>
      </c>
      <c r="C117" s="43"/>
      <c r="D117" s="57">
        <v>145000</v>
      </c>
      <c r="E117" s="57"/>
      <c r="F117" s="56"/>
    </row>
    <row r="118" spans="1:6" ht="60" customHeight="1" x14ac:dyDescent="0.25">
      <c r="A118" s="10" t="s">
        <v>51</v>
      </c>
      <c r="B118" s="83" t="s">
        <v>144</v>
      </c>
      <c r="C118" s="43" t="s">
        <v>22</v>
      </c>
      <c r="D118" s="56">
        <f>SUM(D120:D121)</f>
        <v>47554.5</v>
      </c>
      <c r="E118" s="57">
        <f>SUM(E120:E121)</f>
        <v>47555</v>
      </c>
      <c r="F118" s="56" t="s">
        <v>45</v>
      </c>
    </row>
    <row r="119" spans="1:6" s="64" customFormat="1" ht="18.75" customHeight="1" x14ac:dyDescent="0.25">
      <c r="A119" s="10"/>
      <c r="B119" s="46" t="s">
        <v>7</v>
      </c>
      <c r="C119" s="43"/>
      <c r="D119" s="56"/>
      <c r="E119" s="57"/>
      <c r="F119" s="56"/>
    </row>
    <row r="120" spans="1:6" s="64" customFormat="1" ht="18.75" customHeight="1" x14ac:dyDescent="0.25">
      <c r="A120" s="10"/>
      <c r="B120" s="7" t="s">
        <v>10</v>
      </c>
      <c r="C120" s="43"/>
      <c r="D120" s="56">
        <v>12554.5</v>
      </c>
      <c r="E120" s="57">
        <v>12555</v>
      </c>
      <c r="F120" s="56"/>
    </row>
    <row r="121" spans="1:6" s="64" customFormat="1" ht="18.75" customHeight="1" x14ac:dyDescent="0.25">
      <c r="A121" s="10"/>
      <c r="B121" s="46" t="s">
        <v>124</v>
      </c>
      <c r="C121" s="43"/>
      <c r="D121" s="57">
        <v>35000</v>
      </c>
      <c r="E121" s="57">
        <v>35000</v>
      </c>
      <c r="F121" s="56"/>
    </row>
    <row r="122" spans="1:6" ht="52.5" hidden="1" customHeight="1" x14ac:dyDescent="0.25">
      <c r="A122" s="10" t="s">
        <v>23</v>
      </c>
      <c r="B122" s="83" t="s">
        <v>145</v>
      </c>
      <c r="C122" s="43" t="s">
        <v>22</v>
      </c>
      <c r="D122" s="56">
        <f>SUM(D124:D125)</f>
        <v>0</v>
      </c>
      <c r="E122" s="56">
        <f>SUM(E124:E125)</f>
        <v>0</v>
      </c>
      <c r="F122" s="56" t="s">
        <v>45</v>
      </c>
    </row>
    <row r="123" spans="1:6" s="64" customFormat="1" ht="18.75" hidden="1" customHeight="1" x14ac:dyDescent="0.25">
      <c r="A123" s="10"/>
      <c r="B123" s="80" t="s">
        <v>7</v>
      </c>
      <c r="C123" s="43"/>
      <c r="D123" s="56"/>
      <c r="E123" s="56"/>
      <c r="F123" s="56"/>
    </row>
    <row r="124" spans="1:6" s="64" customFormat="1" ht="18.75" hidden="1" customHeight="1" x14ac:dyDescent="0.25">
      <c r="A124" s="10"/>
      <c r="B124" s="79" t="s">
        <v>10</v>
      </c>
      <c r="C124" s="43"/>
      <c r="D124" s="56"/>
      <c r="E124" s="56"/>
      <c r="F124" s="56"/>
    </row>
    <row r="125" spans="1:6" s="64" customFormat="1" ht="18.75" hidden="1" customHeight="1" x14ac:dyDescent="0.25">
      <c r="A125" s="10"/>
      <c r="B125" s="80" t="s">
        <v>124</v>
      </c>
      <c r="C125" s="43"/>
      <c r="D125" s="56"/>
      <c r="E125" s="56"/>
      <c r="F125" s="56"/>
    </row>
    <row r="126" spans="1:6" ht="60" customHeight="1" x14ac:dyDescent="0.25">
      <c r="A126" s="10" t="s">
        <v>23</v>
      </c>
      <c r="B126" s="83" t="s">
        <v>146</v>
      </c>
      <c r="C126" s="43" t="s">
        <v>22</v>
      </c>
      <c r="D126" s="56">
        <f>SUM(D128:D129)</f>
        <v>50274.1</v>
      </c>
      <c r="E126" s="57">
        <f>SUM(E128:E129)</f>
        <v>40761</v>
      </c>
      <c r="F126" s="56" t="s">
        <v>45</v>
      </c>
    </row>
    <row r="127" spans="1:6" s="64" customFormat="1" ht="18.75" customHeight="1" x14ac:dyDescent="0.25">
      <c r="A127" s="10"/>
      <c r="B127" s="46" t="s">
        <v>7</v>
      </c>
      <c r="C127" s="43"/>
      <c r="D127" s="56"/>
      <c r="E127" s="57"/>
      <c r="F127" s="56"/>
    </row>
    <row r="128" spans="1:6" s="64" customFormat="1" ht="18.75" customHeight="1" x14ac:dyDescent="0.25">
      <c r="A128" s="10"/>
      <c r="B128" s="7" t="s">
        <v>10</v>
      </c>
      <c r="C128" s="43"/>
      <c r="D128" s="56">
        <v>13272.5</v>
      </c>
      <c r="E128" s="57">
        <v>10761</v>
      </c>
      <c r="F128" s="56"/>
    </row>
    <row r="129" spans="1:6" s="64" customFormat="1" ht="18.75" customHeight="1" x14ac:dyDescent="0.25">
      <c r="A129" s="10"/>
      <c r="B129" s="46" t="s">
        <v>124</v>
      </c>
      <c r="C129" s="43"/>
      <c r="D129" s="56">
        <v>37001.599999999999</v>
      </c>
      <c r="E129" s="57">
        <v>30000</v>
      </c>
      <c r="F129" s="56"/>
    </row>
    <row r="130" spans="1:6" ht="60.75" customHeight="1" x14ac:dyDescent="0.25">
      <c r="A130" s="10" t="s">
        <v>24</v>
      </c>
      <c r="B130" s="83" t="s">
        <v>162</v>
      </c>
      <c r="C130" s="43" t="s">
        <v>22</v>
      </c>
      <c r="D130" s="57">
        <f>SUM(D132:D133)</f>
        <v>40761</v>
      </c>
      <c r="E130" s="57">
        <f>SUM(E132:E133)</f>
        <v>40761</v>
      </c>
      <c r="F130" s="56" t="s">
        <v>45</v>
      </c>
    </row>
    <row r="131" spans="1:6" s="64" customFormat="1" ht="18.75" customHeight="1" x14ac:dyDescent="0.25">
      <c r="A131" s="10"/>
      <c r="B131" s="46" t="s">
        <v>7</v>
      </c>
      <c r="C131" s="43"/>
      <c r="D131" s="56"/>
      <c r="E131" s="57"/>
      <c r="F131" s="56"/>
    </row>
    <row r="132" spans="1:6" s="64" customFormat="1" ht="18.75" customHeight="1" x14ac:dyDescent="0.25">
      <c r="A132" s="10"/>
      <c r="B132" s="7" t="s">
        <v>10</v>
      </c>
      <c r="C132" s="43"/>
      <c r="D132" s="57">
        <v>10761</v>
      </c>
      <c r="E132" s="57">
        <v>10761</v>
      </c>
      <c r="F132" s="56"/>
    </row>
    <row r="133" spans="1:6" s="64" customFormat="1" ht="18.75" customHeight="1" x14ac:dyDescent="0.25">
      <c r="A133" s="10"/>
      <c r="B133" s="46" t="s">
        <v>124</v>
      </c>
      <c r="C133" s="43"/>
      <c r="D133" s="57">
        <v>30000</v>
      </c>
      <c r="E133" s="57">
        <v>30000</v>
      </c>
      <c r="F133" s="56"/>
    </row>
    <row r="134" spans="1:6" ht="60.75" customHeight="1" x14ac:dyDescent="0.25">
      <c r="A134" s="10" t="s">
        <v>25</v>
      </c>
      <c r="B134" s="83" t="s">
        <v>147</v>
      </c>
      <c r="C134" s="43" t="s">
        <v>22</v>
      </c>
      <c r="D134" s="57">
        <f>SUM(D136:D137)</f>
        <v>8750</v>
      </c>
      <c r="E134" s="57">
        <f>SUM(E136:E137)</f>
        <v>8750</v>
      </c>
      <c r="F134" s="56" t="s">
        <v>45</v>
      </c>
    </row>
    <row r="135" spans="1:6" s="64" customFormat="1" ht="18.75" customHeight="1" x14ac:dyDescent="0.25">
      <c r="A135" s="10"/>
      <c r="B135" s="46" t="s">
        <v>7</v>
      </c>
      <c r="C135" s="43"/>
      <c r="D135" s="57"/>
      <c r="E135" s="57"/>
      <c r="F135" s="56"/>
    </row>
    <row r="136" spans="1:6" s="64" customFormat="1" ht="18.75" customHeight="1" x14ac:dyDescent="0.25">
      <c r="A136" s="10"/>
      <c r="B136" s="7" t="s">
        <v>10</v>
      </c>
      <c r="C136" s="43"/>
      <c r="D136" s="57">
        <v>2310</v>
      </c>
      <c r="E136" s="57">
        <v>2310</v>
      </c>
      <c r="F136" s="56"/>
    </row>
    <row r="137" spans="1:6" s="64" customFormat="1" ht="18.75" customHeight="1" x14ac:dyDescent="0.25">
      <c r="A137" s="10"/>
      <c r="B137" s="46" t="s">
        <v>124</v>
      </c>
      <c r="C137" s="43"/>
      <c r="D137" s="57">
        <v>6440</v>
      </c>
      <c r="E137" s="57">
        <v>6440</v>
      </c>
      <c r="F137" s="56"/>
    </row>
    <row r="138" spans="1:6" ht="65.25" customHeight="1" x14ac:dyDescent="0.25">
      <c r="A138" s="10" t="s">
        <v>84</v>
      </c>
      <c r="B138" s="83" t="s">
        <v>148</v>
      </c>
      <c r="C138" s="43" t="s">
        <v>22</v>
      </c>
      <c r="D138" s="57">
        <f>SUM(D140:D141)</f>
        <v>12500</v>
      </c>
      <c r="E138" s="57">
        <f>SUM(E140:E141)</f>
        <v>12500</v>
      </c>
      <c r="F138" s="56" t="s">
        <v>45</v>
      </c>
    </row>
    <row r="139" spans="1:6" s="64" customFormat="1" ht="18.75" customHeight="1" x14ac:dyDescent="0.25">
      <c r="A139" s="10"/>
      <c r="B139" s="46" t="s">
        <v>7</v>
      </c>
      <c r="C139" s="43"/>
      <c r="D139" s="56"/>
      <c r="E139" s="56"/>
      <c r="F139" s="56"/>
    </row>
    <row r="140" spans="1:6" s="64" customFormat="1" ht="18.75" customHeight="1" x14ac:dyDescent="0.25">
      <c r="A140" s="10"/>
      <c r="B140" s="7" t="s">
        <v>10</v>
      </c>
      <c r="C140" s="43"/>
      <c r="D140" s="57">
        <v>3300</v>
      </c>
      <c r="E140" s="57">
        <v>3300</v>
      </c>
      <c r="F140" s="56"/>
    </row>
    <row r="141" spans="1:6" s="64" customFormat="1" ht="18.75" customHeight="1" x14ac:dyDescent="0.25">
      <c r="A141" s="10"/>
      <c r="B141" s="46" t="s">
        <v>124</v>
      </c>
      <c r="C141" s="43"/>
      <c r="D141" s="57">
        <v>9200</v>
      </c>
      <c r="E141" s="57">
        <v>9200</v>
      </c>
      <c r="F141" s="56"/>
    </row>
    <row r="142" spans="1:6" ht="60.75" customHeight="1" x14ac:dyDescent="0.25">
      <c r="A142" s="10" t="s">
        <v>94</v>
      </c>
      <c r="B142" s="83" t="s">
        <v>149</v>
      </c>
      <c r="C142" s="43" t="s">
        <v>22</v>
      </c>
      <c r="D142" s="57">
        <f>SUM(D144:D145)</f>
        <v>52500</v>
      </c>
      <c r="E142" s="57">
        <f>SUM(E144:E145)</f>
        <v>52500</v>
      </c>
      <c r="F142" s="56" t="s">
        <v>45</v>
      </c>
    </row>
    <row r="143" spans="1:6" s="64" customFormat="1" ht="18.75" customHeight="1" x14ac:dyDescent="0.25">
      <c r="A143" s="10"/>
      <c r="B143" s="46" t="s">
        <v>7</v>
      </c>
      <c r="C143" s="43"/>
      <c r="D143" s="57"/>
      <c r="E143" s="57"/>
      <c r="F143" s="56"/>
    </row>
    <row r="144" spans="1:6" s="64" customFormat="1" ht="18.75" customHeight="1" x14ac:dyDescent="0.25">
      <c r="A144" s="10"/>
      <c r="B144" s="7" t="s">
        <v>10</v>
      </c>
      <c r="C144" s="43"/>
      <c r="D144" s="57">
        <v>13860</v>
      </c>
      <c r="E144" s="57">
        <v>13860</v>
      </c>
      <c r="F144" s="56"/>
    </row>
    <row r="145" spans="1:6" s="64" customFormat="1" ht="18.75" customHeight="1" x14ac:dyDescent="0.25">
      <c r="A145" s="10"/>
      <c r="B145" s="46" t="s">
        <v>124</v>
      </c>
      <c r="C145" s="43"/>
      <c r="D145" s="57">
        <v>38640</v>
      </c>
      <c r="E145" s="57">
        <v>38640</v>
      </c>
      <c r="F145" s="56"/>
    </row>
    <row r="146" spans="1:6" s="64" customFormat="1" ht="49.5" x14ac:dyDescent="0.25">
      <c r="A146" s="62"/>
      <c r="B146" s="20" t="s">
        <v>132</v>
      </c>
      <c r="C146" s="47" t="s">
        <v>22</v>
      </c>
      <c r="D146" s="6">
        <f t="shared" ref="D146" si="9">D147</f>
        <v>1016395.5</v>
      </c>
      <c r="E146" s="6">
        <f t="shared" ref="E146" si="10">E147</f>
        <v>0</v>
      </c>
      <c r="F146" s="56"/>
    </row>
    <row r="147" spans="1:6" ht="56.25" customHeight="1" x14ac:dyDescent="0.25">
      <c r="A147" s="10" t="s">
        <v>60</v>
      </c>
      <c r="B147" s="83" t="s">
        <v>131</v>
      </c>
      <c r="C147" s="43" t="s">
        <v>22</v>
      </c>
      <c r="D147" s="56">
        <f>SUM(D149:D150)</f>
        <v>1016395.5</v>
      </c>
      <c r="E147" s="56">
        <f>SUM(E149:E150)</f>
        <v>0</v>
      </c>
      <c r="F147" s="56" t="s">
        <v>45</v>
      </c>
    </row>
    <row r="148" spans="1:6" s="64" customFormat="1" ht="18.75" customHeight="1" x14ac:dyDescent="0.25">
      <c r="A148" s="10"/>
      <c r="B148" s="46" t="s">
        <v>7</v>
      </c>
      <c r="C148" s="43"/>
      <c r="D148" s="56"/>
      <c r="E148" s="56"/>
      <c r="F148" s="56"/>
    </row>
    <row r="149" spans="1:6" s="64" customFormat="1" ht="18.75" customHeight="1" x14ac:dyDescent="0.25">
      <c r="A149" s="10"/>
      <c r="B149" s="7" t="s">
        <v>10</v>
      </c>
      <c r="C149" s="43"/>
      <c r="D149" s="57">
        <v>1017</v>
      </c>
      <c r="E149" s="56"/>
      <c r="F149" s="56"/>
    </row>
    <row r="150" spans="1:6" s="64" customFormat="1" ht="18.75" customHeight="1" x14ac:dyDescent="0.25">
      <c r="A150" s="10"/>
      <c r="B150" s="46" t="s">
        <v>124</v>
      </c>
      <c r="C150" s="43"/>
      <c r="D150" s="56">
        <v>1015378.5</v>
      </c>
      <c r="E150" s="56"/>
      <c r="F150" s="56"/>
    </row>
    <row r="151" spans="1:6" s="64" customFormat="1" ht="46.5" customHeight="1" x14ac:dyDescent="0.25">
      <c r="A151" s="10"/>
      <c r="B151" s="20" t="s">
        <v>135</v>
      </c>
      <c r="C151" s="43"/>
      <c r="D151" s="6">
        <f t="shared" ref="D151" si="11">D152</f>
        <v>694641.9</v>
      </c>
      <c r="E151" s="6">
        <f t="shared" ref="E151" si="12">E152</f>
        <v>0</v>
      </c>
      <c r="F151" s="56"/>
    </row>
    <row r="152" spans="1:6" ht="56.25" customHeight="1" x14ac:dyDescent="0.25">
      <c r="A152" s="10" t="s">
        <v>62</v>
      </c>
      <c r="B152" s="83" t="s">
        <v>127</v>
      </c>
      <c r="C152" s="43" t="s">
        <v>22</v>
      </c>
      <c r="D152" s="56">
        <f>SUM(D154:D155)</f>
        <v>694641.9</v>
      </c>
      <c r="E152" s="56">
        <f>SUM(E154:E155)</f>
        <v>0</v>
      </c>
      <c r="F152" s="56" t="s">
        <v>45</v>
      </c>
    </row>
    <row r="153" spans="1:6" s="64" customFormat="1" ht="18.75" customHeight="1" x14ac:dyDescent="0.25">
      <c r="A153" s="10"/>
      <c r="B153" s="46" t="s">
        <v>7</v>
      </c>
      <c r="C153" s="43"/>
      <c r="D153" s="56"/>
      <c r="E153" s="56"/>
      <c r="F153" s="56"/>
    </row>
    <row r="154" spans="1:6" s="64" customFormat="1" ht="18.75" customHeight="1" x14ac:dyDescent="0.25">
      <c r="A154" s="10"/>
      <c r="B154" s="7" t="s">
        <v>10</v>
      </c>
      <c r="C154" s="43"/>
      <c r="D154" s="57">
        <v>695</v>
      </c>
      <c r="E154" s="56"/>
      <c r="F154" s="56"/>
    </row>
    <row r="155" spans="1:6" s="64" customFormat="1" ht="18.75" customHeight="1" x14ac:dyDescent="0.25">
      <c r="A155" s="10"/>
      <c r="B155" s="46" t="s">
        <v>124</v>
      </c>
      <c r="C155" s="43"/>
      <c r="D155" s="56">
        <v>693946.9</v>
      </c>
      <c r="E155" s="56"/>
      <c r="F155" s="56"/>
    </row>
    <row r="156" spans="1:6" s="64" customFormat="1" ht="57.75" customHeight="1" x14ac:dyDescent="0.25">
      <c r="A156" s="10"/>
      <c r="B156" s="20" t="s">
        <v>136</v>
      </c>
      <c r="C156" s="47" t="s">
        <v>22</v>
      </c>
      <c r="D156" s="44">
        <f t="shared" ref="D156" si="13">D157+D161</f>
        <v>224410</v>
      </c>
      <c r="E156" s="6">
        <f t="shared" ref="E156" si="14">E157+E161</f>
        <v>0</v>
      </c>
      <c r="F156" s="56"/>
    </row>
    <row r="157" spans="1:6" ht="67.5" customHeight="1" x14ac:dyDescent="0.25">
      <c r="A157" s="10" t="s">
        <v>64</v>
      </c>
      <c r="B157" s="83" t="s">
        <v>137</v>
      </c>
      <c r="C157" s="43" t="s">
        <v>22</v>
      </c>
      <c r="D157" s="57">
        <f>SUM(D159:D160)</f>
        <v>37478</v>
      </c>
      <c r="E157" s="56">
        <f>SUM(E159:E160)</f>
        <v>0</v>
      </c>
      <c r="F157" s="15" t="s">
        <v>11</v>
      </c>
    </row>
    <row r="158" spans="1:6" s="64" customFormat="1" ht="18.75" customHeight="1" x14ac:dyDescent="0.25">
      <c r="A158" s="10"/>
      <c r="B158" s="46" t="s">
        <v>7</v>
      </c>
      <c r="C158" s="43"/>
      <c r="D158" s="57"/>
      <c r="E158" s="56"/>
      <c r="F158" s="56"/>
    </row>
    <row r="159" spans="1:6" s="64" customFormat="1" ht="18.75" customHeight="1" x14ac:dyDescent="0.25">
      <c r="A159" s="10"/>
      <c r="B159" s="7" t="s">
        <v>10</v>
      </c>
      <c r="C159" s="43"/>
      <c r="D159" s="57">
        <v>38</v>
      </c>
      <c r="E159" s="56"/>
      <c r="F159" s="56"/>
    </row>
    <row r="160" spans="1:6" s="64" customFormat="1" ht="18.75" customHeight="1" x14ac:dyDescent="0.25">
      <c r="A160" s="10"/>
      <c r="B160" s="46" t="s">
        <v>124</v>
      </c>
      <c r="C160" s="43"/>
      <c r="D160" s="57">
        <v>37440</v>
      </c>
      <c r="E160" s="56"/>
      <c r="F160" s="56"/>
    </row>
    <row r="161" spans="1:7" ht="88.5" customHeight="1" x14ac:dyDescent="0.25">
      <c r="A161" s="10" t="s">
        <v>95</v>
      </c>
      <c r="B161" s="83" t="s">
        <v>138</v>
      </c>
      <c r="C161" s="43" t="s">
        <v>22</v>
      </c>
      <c r="D161" s="57">
        <f>SUM(D163:D164)</f>
        <v>186932</v>
      </c>
      <c r="E161" s="56"/>
      <c r="F161" s="15" t="s">
        <v>11</v>
      </c>
    </row>
    <row r="162" spans="1:7" s="64" customFormat="1" ht="18.75" customHeight="1" x14ac:dyDescent="0.25">
      <c r="A162" s="10"/>
      <c r="B162" s="46" t="s">
        <v>7</v>
      </c>
      <c r="C162" s="43"/>
      <c r="D162" s="57"/>
      <c r="E162" s="56"/>
      <c r="F162" s="56"/>
    </row>
    <row r="163" spans="1:7" s="64" customFormat="1" ht="18.75" customHeight="1" x14ac:dyDescent="0.25">
      <c r="A163" s="10"/>
      <c r="B163" s="7" t="s">
        <v>10</v>
      </c>
      <c r="C163" s="43"/>
      <c r="D163" s="57">
        <v>187</v>
      </c>
      <c r="E163" s="56"/>
      <c r="F163" s="56"/>
    </row>
    <row r="164" spans="1:7" s="64" customFormat="1" ht="18.75" customHeight="1" x14ac:dyDescent="0.25">
      <c r="A164" s="10"/>
      <c r="B164" s="46" t="s">
        <v>124</v>
      </c>
      <c r="C164" s="43"/>
      <c r="D164" s="57">
        <v>186745</v>
      </c>
      <c r="E164" s="56"/>
      <c r="F164" s="56"/>
    </row>
    <row r="165" spans="1:7" s="64" customFormat="1" ht="52.5" hidden="1" customHeight="1" x14ac:dyDescent="0.25">
      <c r="A165" s="10"/>
      <c r="B165" s="20" t="s">
        <v>15</v>
      </c>
      <c r="C165" s="47" t="s">
        <v>22</v>
      </c>
      <c r="D165" s="6">
        <f t="shared" ref="D165:E165" si="15">D166</f>
        <v>0</v>
      </c>
      <c r="E165" s="6">
        <f t="shared" si="15"/>
        <v>0</v>
      </c>
      <c r="F165" s="56"/>
    </row>
    <row r="166" spans="1:7" ht="80.25" hidden="1" customHeight="1" x14ac:dyDescent="0.25">
      <c r="A166" s="43" t="s">
        <v>24</v>
      </c>
      <c r="B166" s="75" t="s">
        <v>143</v>
      </c>
      <c r="C166" s="43" t="s">
        <v>22</v>
      </c>
      <c r="D166" s="56">
        <f>SUM(D168:D169)</f>
        <v>0</v>
      </c>
      <c r="E166" s="56">
        <f>SUM(E168:E169)</f>
        <v>0</v>
      </c>
      <c r="F166" s="56" t="s">
        <v>45</v>
      </c>
    </row>
    <row r="167" spans="1:7" ht="18.75" hidden="1" customHeight="1" x14ac:dyDescent="0.25">
      <c r="A167" s="47"/>
      <c r="B167" s="80" t="s">
        <v>7</v>
      </c>
      <c r="C167" s="43"/>
      <c r="D167" s="56"/>
      <c r="E167" s="56"/>
      <c r="F167" s="54"/>
    </row>
    <row r="168" spans="1:7" ht="18.75" hidden="1" customHeight="1" x14ac:dyDescent="0.25">
      <c r="A168" s="47"/>
      <c r="B168" s="79" t="s">
        <v>10</v>
      </c>
      <c r="C168" s="43"/>
      <c r="D168" s="56"/>
      <c r="E168" s="56"/>
      <c r="F168" s="56"/>
    </row>
    <row r="169" spans="1:7" ht="18.75" hidden="1" customHeight="1" x14ac:dyDescent="0.25">
      <c r="A169" s="47"/>
      <c r="B169" s="80" t="s">
        <v>124</v>
      </c>
      <c r="C169" s="43"/>
      <c r="D169" s="56"/>
      <c r="E169" s="56"/>
      <c r="F169" s="56"/>
    </row>
    <row r="170" spans="1:7" s="64" customFormat="1" ht="35.25" customHeight="1" x14ac:dyDescent="0.25">
      <c r="A170" s="18" t="s">
        <v>90</v>
      </c>
      <c r="B170" s="8" t="s">
        <v>34</v>
      </c>
      <c r="C170" s="9" t="s">
        <v>35</v>
      </c>
      <c r="D170" s="44">
        <f>D176</f>
        <v>3369581</v>
      </c>
      <c r="E170" s="6">
        <f>E176</f>
        <v>580937.30000000005</v>
      </c>
      <c r="F170" s="56">
        <f>F176</f>
        <v>0</v>
      </c>
    </row>
    <row r="171" spans="1:7" s="64" customFormat="1" ht="18.75" customHeight="1" x14ac:dyDescent="0.25">
      <c r="A171" s="10"/>
      <c r="B171" s="46" t="s">
        <v>7</v>
      </c>
      <c r="C171" s="43"/>
      <c r="D171" s="57"/>
      <c r="E171" s="56"/>
      <c r="F171" s="56"/>
    </row>
    <row r="172" spans="1:7" s="64" customFormat="1" ht="18.75" customHeight="1" x14ac:dyDescent="0.25">
      <c r="A172" s="10"/>
      <c r="B172" s="7" t="s">
        <v>10</v>
      </c>
      <c r="C172" s="43"/>
      <c r="D172" s="57">
        <f t="shared" ref="D172:D173" si="16">D187+D235+D240+D247+D252+D286+D181+D278+D257+D272+D262+D267</f>
        <v>647213</v>
      </c>
      <c r="E172" s="57">
        <f>E187+E235+E240+E247+E252+E286+E181+E278+E257+E272+E262+E267+E282</f>
        <v>153368</v>
      </c>
      <c r="F172" s="56"/>
      <c r="G172" s="49">
        <f>E172-E286</f>
        <v>153368</v>
      </c>
    </row>
    <row r="173" spans="1:7" s="64" customFormat="1" ht="18.75" customHeight="1" x14ac:dyDescent="0.25">
      <c r="A173" s="10"/>
      <c r="B173" s="46" t="s">
        <v>124</v>
      </c>
      <c r="C173" s="43"/>
      <c r="D173" s="56">
        <f t="shared" si="16"/>
        <v>1804345.3</v>
      </c>
      <c r="E173" s="56">
        <f>E188+E236+E241+E248+E253+E287+E182+E279+E258+E273+E263+E268+E283</f>
        <v>427569.3</v>
      </c>
      <c r="F173" s="56"/>
    </row>
    <row r="174" spans="1:7" s="64" customFormat="1" ht="18.75" customHeight="1" x14ac:dyDescent="0.25">
      <c r="A174" s="10"/>
      <c r="B174" s="7" t="s">
        <v>8</v>
      </c>
      <c r="C174" s="43"/>
      <c r="D174" s="56">
        <f t="shared" ref="D174" si="17">D259+D274+D269</f>
        <v>918022.7</v>
      </c>
      <c r="E174" s="56">
        <f t="shared" ref="E174" si="18">E259+E274+E269</f>
        <v>0</v>
      </c>
      <c r="F174" s="56"/>
      <c r="G174" s="49">
        <f>E173+E174-E287</f>
        <v>427569.3</v>
      </c>
    </row>
    <row r="175" spans="1:7" s="36" customFormat="1" ht="18.75" customHeight="1" x14ac:dyDescent="0.25">
      <c r="A175" s="37"/>
      <c r="B175" s="81" t="s">
        <v>115</v>
      </c>
      <c r="C175" s="33" t="s">
        <v>37</v>
      </c>
      <c r="D175" s="66">
        <f>D176</f>
        <v>3369581</v>
      </c>
      <c r="E175" s="34">
        <f>E176</f>
        <v>580937.30000000005</v>
      </c>
      <c r="F175" s="34"/>
    </row>
    <row r="176" spans="1:7" s="64" customFormat="1" ht="33" x14ac:dyDescent="0.25">
      <c r="A176" s="10"/>
      <c r="B176" s="20" t="s">
        <v>36</v>
      </c>
      <c r="C176" s="47" t="s">
        <v>37</v>
      </c>
      <c r="D176" s="44">
        <f>SUM(D177,D243)</f>
        <v>3369581</v>
      </c>
      <c r="E176" s="6">
        <f>SUM(E177,E243)</f>
        <v>580937.30000000005</v>
      </c>
      <c r="F176" s="56">
        <f>SUM(F177,F243)</f>
        <v>0</v>
      </c>
    </row>
    <row r="177" spans="1:11" s="64" customFormat="1" ht="29.25" customHeight="1" x14ac:dyDescent="0.25">
      <c r="A177" s="10"/>
      <c r="B177" s="20" t="s">
        <v>38</v>
      </c>
      <c r="C177" s="47" t="s">
        <v>37</v>
      </c>
      <c r="D177" s="6">
        <f>SUM(D178,D184,D190)</f>
        <v>271749.7</v>
      </c>
      <c r="E177" s="6">
        <f>SUM(E178,E184,E190)</f>
        <v>375937.3</v>
      </c>
      <c r="F177" s="56">
        <f>SUM(F178,F184,F190)</f>
        <v>0</v>
      </c>
    </row>
    <row r="178" spans="1:11" s="64" customFormat="1" ht="36" customHeight="1" x14ac:dyDescent="0.25">
      <c r="A178" s="10"/>
      <c r="B178" s="20" t="s">
        <v>68</v>
      </c>
      <c r="C178" s="47" t="s">
        <v>37</v>
      </c>
      <c r="D178" s="6">
        <f>D179</f>
        <v>271749.7</v>
      </c>
      <c r="E178" s="6">
        <f>E179</f>
        <v>375937.3</v>
      </c>
      <c r="F178" s="56"/>
    </row>
    <row r="179" spans="1:11" ht="51" customHeight="1" x14ac:dyDescent="0.25">
      <c r="A179" s="10" t="s">
        <v>96</v>
      </c>
      <c r="B179" s="83" t="s">
        <v>142</v>
      </c>
      <c r="C179" s="43" t="s">
        <v>37</v>
      </c>
      <c r="D179" s="56">
        <f>SUM(D181:D183)</f>
        <v>271749.7</v>
      </c>
      <c r="E179" s="56">
        <f>SUM(E181:E183)</f>
        <v>375937.3</v>
      </c>
      <c r="F179" s="56" t="s">
        <v>45</v>
      </c>
      <c r="K179" s="70"/>
    </row>
    <row r="180" spans="1:11" s="64" customFormat="1" ht="18.75" customHeight="1" x14ac:dyDescent="0.25">
      <c r="A180" s="10"/>
      <c r="B180" s="46" t="s">
        <v>7</v>
      </c>
      <c r="C180" s="47"/>
      <c r="D180" s="6"/>
      <c r="E180" s="6"/>
      <c r="F180" s="56"/>
      <c r="K180" s="70"/>
    </row>
    <row r="181" spans="1:11" s="64" customFormat="1" ht="18.75" customHeight="1" x14ac:dyDescent="0.25">
      <c r="A181" s="10"/>
      <c r="B181" s="7" t="s">
        <v>10</v>
      </c>
      <c r="C181" s="47"/>
      <c r="D181" s="57">
        <v>71742</v>
      </c>
      <c r="E181" s="57">
        <v>99248</v>
      </c>
      <c r="F181" s="56"/>
    </row>
    <row r="182" spans="1:11" s="64" customFormat="1" ht="18.75" customHeight="1" x14ac:dyDescent="0.25">
      <c r="A182" s="10"/>
      <c r="B182" s="46" t="s">
        <v>124</v>
      </c>
      <c r="C182" s="47"/>
      <c r="D182" s="56">
        <v>200007.7</v>
      </c>
      <c r="E182" s="56">
        <v>276689.3</v>
      </c>
      <c r="F182" s="56"/>
    </row>
    <row r="183" spans="1:11" s="64" customFormat="1" ht="18.75" hidden="1" customHeight="1" x14ac:dyDescent="0.25">
      <c r="A183" s="10"/>
      <c r="B183" s="79" t="s">
        <v>8</v>
      </c>
      <c r="C183" s="47"/>
      <c r="D183" s="56"/>
      <c r="E183" s="56"/>
      <c r="F183" s="56"/>
    </row>
    <row r="184" spans="1:11" s="64" customFormat="1" ht="18.75" hidden="1" customHeight="1" x14ac:dyDescent="0.25">
      <c r="A184" s="10"/>
      <c r="B184" s="20" t="s">
        <v>49</v>
      </c>
      <c r="C184" s="47" t="s">
        <v>37</v>
      </c>
      <c r="D184" s="6">
        <f>SUM(D185)</f>
        <v>0</v>
      </c>
      <c r="E184" s="6">
        <f>SUM(E185)</f>
        <v>0</v>
      </c>
      <c r="F184" s="56">
        <f>SUM(F185)</f>
        <v>0</v>
      </c>
    </row>
    <row r="185" spans="1:11" ht="49.5" hidden="1" customHeight="1" x14ac:dyDescent="0.25">
      <c r="A185" s="43" t="s">
        <v>18</v>
      </c>
      <c r="B185" s="82" t="s">
        <v>50</v>
      </c>
      <c r="C185" s="43" t="s">
        <v>37</v>
      </c>
      <c r="D185" s="56">
        <f>SUM(D187:D189)</f>
        <v>0</v>
      </c>
      <c r="E185" s="56">
        <f>SUM(E187:E189)</f>
        <v>0</v>
      </c>
      <c r="F185" s="56" t="s">
        <v>45</v>
      </c>
    </row>
    <row r="186" spans="1:11" s="64" customFormat="1" ht="18.75" hidden="1" customHeight="1" x14ac:dyDescent="0.25">
      <c r="A186" s="10"/>
      <c r="B186" s="80" t="s">
        <v>7</v>
      </c>
      <c r="C186" s="47"/>
      <c r="D186" s="6"/>
      <c r="E186" s="6"/>
      <c r="F186" s="56"/>
    </row>
    <row r="187" spans="1:11" s="64" customFormat="1" ht="18.75" hidden="1" customHeight="1" x14ac:dyDescent="0.25">
      <c r="A187" s="10"/>
      <c r="B187" s="79" t="s">
        <v>10</v>
      </c>
      <c r="C187" s="47"/>
      <c r="D187" s="56"/>
      <c r="E187" s="56"/>
      <c r="F187" s="56"/>
    </row>
    <row r="188" spans="1:11" s="64" customFormat="1" ht="18.75" hidden="1" customHeight="1" x14ac:dyDescent="0.25">
      <c r="A188" s="10"/>
      <c r="B188" s="80" t="s">
        <v>9</v>
      </c>
      <c r="C188" s="47"/>
      <c r="D188" s="56"/>
      <c r="E188" s="56"/>
      <c r="F188" s="56"/>
    </row>
    <row r="189" spans="1:11" s="64" customFormat="1" ht="18.75" hidden="1" customHeight="1" x14ac:dyDescent="0.25">
      <c r="A189" s="10"/>
      <c r="B189" s="79" t="s">
        <v>8</v>
      </c>
      <c r="C189" s="47"/>
      <c r="D189" s="56"/>
      <c r="E189" s="56"/>
      <c r="F189" s="56"/>
    </row>
    <row r="190" spans="1:11" s="64" customFormat="1" ht="54.75" hidden="1" customHeight="1" x14ac:dyDescent="0.25">
      <c r="A190" s="10"/>
      <c r="B190" s="17" t="s">
        <v>69</v>
      </c>
      <c r="C190" s="47" t="s">
        <v>37</v>
      </c>
      <c r="D190" s="6">
        <f>D191</f>
        <v>0</v>
      </c>
      <c r="E190" s="6">
        <f>E191</f>
        <v>0</v>
      </c>
      <c r="F190" s="56">
        <f>F191</f>
        <v>0</v>
      </c>
    </row>
    <row r="191" spans="1:11" s="64" customFormat="1" ht="69" hidden="1" customHeight="1" x14ac:dyDescent="0.25">
      <c r="A191" s="10"/>
      <c r="B191" s="17" t="s">
        <v>70</v>
      </c>
      <c r="C191" s="47" t="s">
        <v>37</v>
      </c>
      <c r="D191" s="6">
        <f>SUM(D192,D197,D202,D208,D213,D218,D223,D228,D233,D238)</f>
        <v>0</v>
      </c>
      <c r="E191" s="6">
        <f>SUM(E192,E197,E202,E208,E213,E218,E223,E228,E233,E238)</f>
        <v>0</v>
      </c>
      <c r="F191" s="56">
        <f>SUM(F192,F197,F202,F208,F213,F218,F223,F228,F233,F238)</f>
        <v>0</v>
      </c>
    </row>
    <row r="192" spans="1:11" ht="55.5" hidden="1" customHeight="1" x14ac:dyDescent="0.25">
      <c r="A192" s="10" t="s">
        <v>94</v>
      </c>
      <c r="B192" s="84" t="s">
        <v>71</v>
      </c>
      <c r="C192" s="43" t="s">
        <v>37</v>
      </c>
      <c r="D192" s="56">
        <f>SUM(D194:D196)</f>
        <v>0</v>
      </c>
      <c r="E192" s="56">
        <f>SUM(E194:E196)</f>
        <v>0</v>
      </c>
      <c r="F192" s="56" t="s">
        <v>45</v>
      </c>
    </row>
    <row r="193" spans="1:6" s="64" customFormat="1" ht="18.75" hidden="1" customHeight="1" x14ac:dyDescent="0.25">
      <c r="A193" s="10"/>
      <c r="B193" s="80" t="s">
        <v>7</v>
      </c>
      <c r="C193" s="47"/>
      <c r="D193" s="6"/>
      <c r="E193" s="6"/>
      <c r="F193" s="56"/>
    </row>
    <row r="194" spans="1:6" s="64" customFormat="1" ht="18.75" hidden="1" customHeight="1" x14ac:dyDescent="0.25">
      <c r="A194" s="10"/>
      <c r="B194" s="79" t="s">
        <v>10</v>
      </c>
      <c r="C194" s="43"/>
      <c r="D194" s="56"/>
      <c r="E194" s="56"/>
      <c r="F194" s="56"/>
    </row>
    <row r="195" spans="1:6" s="64" customFormat="1" ht="18.75" hidden="1" customHeight="1" x14ac:dyDescent="0.25">
      <c r="A195" s="10"/>
      <c r="B195" s="80" t="s">
        <v>9</v>
      </c>
      <c r="C195" s="43"/>
      <c r="D195" s="56"/>
      <c r="E195" s="56"/>
      <c r="F195" s="56"/>
    </row>
    <row r="196" spans="1:6" s="64" customFormat="1" ht="18.75" hidden="1" customHeight="1" x14ac:dyDescent="0.25">
      <c r="A196" s="10"/>
      <c r="B196" s="79" t="s">
        <v>8</v>
      </c>
      <c r="C196" s="43"/>
      <c r="D196" s="56"/>
      <c r="E196" s="56"/>
      <c r="F196" s="56"/>
    </row>
    <row r="197" spans="1:6" ht="49.5" hidden="1" customHeight="1" x14ac:dyDescent="0.25">
      <c r="A197" s="10" t="s">
        <v>60</v>
      </c>
      <c r="B197" s="84" t="s">
        <v>72</v>
      </c>
      <c r="C197" s="43" t="s">
        <v>37</v>
      </c>
      <c r="D197" s="56">
        <f>SUM(D199:D201)</f>
        <v>0</v>
      </c>
      <c r="E197" s="56">
        <f>SUM(E199:E201)</f>
        <v>0</v>
      </c>
      <c r="F197" s="56" t="s">
        <v>45</v>
      </c>
    </row>
    <row r="198" spans="1:6" s="64" customFormat="1" ht="18.75" hidden="1" customHeight="1" x14ac:dyDescent="0.25">
      <c r="A198" s="10"/>
      <c r="B198" s="80" t="s">
        <v>7</v>
      </c>
      <c r="C198" s="43"/>
      <c r="D198" s="56"/>
      <c r="E198" s="56"/>
      <c r="F198" s="56"/>
    </row>
    <row r="199" spans="1:6" s="64" customFormat="1" ht="18.75" hidden="1" customHeight="1" x14ac:dyDescent="0.25">
      <c r="A199" s="10"/>
      <c r="B199" s="79" t="s">
        <v>10</v>
      </c>
      <c r="C199" s="43"/>
      <c r="D199" s="56"/>
      <c r="E199" s="56"/>
      <c r="F199" s="56"/>
    </row>
    <row r="200" spans="1:6" s="64" customFormat="1" ht="18.75" hidden="1" customHeight="1" x14ac:dyDescent="0.25">
      <c r="A200" s="10"/>
      <c r="B200" s="80" t="s">
        <v>9</v>
      </c>
      <c r="C200" s="43"/>
      <c r="D200" s="56"/>
      <c r="E200" s="56"/>
      <c r="F200" s="56"/>
    </row>
    <row r="201" spans="1:6" s="64" customFormat="1" ht="18.75" hidden="1" customHeight="1" x14ac:dyDescent="0.25">
      <c r="A201" s="10"/>
      <c r="B201" s="79" t="s">
        <v>8</v>
      </c>
      <c r="C201" s="43"/>
      <c r="D201" s="56"/>
      <c r="E201" s="56"/>
      <c r="F201" s="56"/>
    </row>
    <row r="202" spans="1:6" ht="49.5" hidden="1" customHeight="1" x14ac:dyDescent="0.25">
      <c r="A202" s="10" t="s">
        <v>62</v>
      </c>
      <c r="B202" s="84" t="s">
        <v>73</v>
      </c>
      <c r="C202" s="43" t="s">
        <v>37</v>
      </c>
      <c r="D202" s="56">
        <f>SUM(D204:D206)</f>
        <v>0</v>
      </c>
      <c r="E202" s="56">
        <f>SUM(E204:E206)</f>
        <v>0</v>
      </c>
      <c r="F202" s="56" t="s">
        <v>45</v>
      </c>
    </row>
    <row r="203" spans="1:6" s="64" customFormat="1" ht="18.75" hidden="1" customHeight="1" x14ac:dyDescent="0.25">
      <c r="A203" s="10"/>
      <c r="B203" s="80" t="s">
        <v>7</v>
      </c>
      <c r="C203" s="43"/>
      <c r="D203" s="56"/>
      <c r="E203" s="56"/>
      <c r="F203" s="56"/>
    </row>
    <row r="204" spans="1:6" s="64" customFormat="1" ht="18.75" hidden="1" customHeight="1" x14ac:dyDescent="0.25">
      <c r="A204" s="10"/>
      <c r="B204" s="79" t="s">
        <v>10</v>
      </c>
      <c r="C204" s="43"/>
      <c r="D204" s="56"/>
      <c r="E204" s="56"/>
      <c r="F204" s="56"/>
    </row>
    <row r="205" spans="1:6" s="64" customFormat="1" ht="18.75" hidden="1" customHeight="1" x14ac:dyDescent="0.25">
      <c r="A205" s="10"/>
      <c r="B205" s="80" t="s">
        <v>9</v>
      </c>
      <c r="C205" s="43"/>
      <c r="D205" s="56"/>
      <c r="E205" s="56"/>
      <c r="F205" s="56"/>
    </row>
    <row r="206" spans="1:6" s="64" customFormat="1" ht="18.75" hidden="1" customHeight="1" x14ac:dyDescent="0.25">
      <c r="A206" s="10"/>
      <c r="B206" s="79" t="s">
        <v>8</v>
      </c>
      <c r="C206" s="43"/>
      <c r="D206" s="56"/>
      <c r="E206" s="56"/>
      <c r="F206" s="56"/>
    </row>
    <row r="207" spans="1:6" s="64" customFormat="1" ht="18.75" hidden="1" customHeight="1" x14ac:dyDescent="0.25">
      <c r="A207" s="10"/>
      <c r="B207" s="81"/>
      <c r="C207" s="43"/>
      <c r="D207" s="56"/>
      <c r="E207" s="56"/>
      <c r="F207" s="56"/>
    </row>
    <row r="208" spans="1:6" ht="52.5" hidden="1" customHeight="1" x14ac:dyDescent="0.25">
      <c r="A208" s="10" t="s">
        <v>64</v>
      </c>
      <c r="B208" s="84" t="s">
        <v>74</v>
      </c>
      <c r="C208" s="43" t="s">
        <v>37</v>
      </c>
      <c r="D208" s="56">
        <f>SUM(D210:D212)</f>
        <v>0</v>
      </c>
      <c r="E208" s="56">
        <f>SUM(E210:E212)</f>
        <v>0</v>
      </c>
      <c r="F208" s="56" t="s">
        <v>45</v>
      </c>
    </row>
    <row r="209" spans="1:6" s="64" customFormat="1" ht="18.75" hidden="1" customHeight="1" x14ac:dyDescent="0.25">
      <c r="A209" s="10"/>
      <c r="B209" s="80" t="s">
        <v>7</v>
      </c>
      <c r="C209" s="43"/>
      <c r="D209" s="56"/>
      <c r="E209" s="56"/>
      <c r="F209" s="57"/>
    </row>
    <row r="210" spans="1:6" s="64" customFormat="1" ht="18.75" hidden="1" customHeight="1" x14ac:dyDescent="0.25">
      <c r="A210" s="10"/>
      <c r="B210" s="79" t="s">
        <v>10</v>
      </c>
      <c r="C210" s="43"/>
      <c r="D210" s="56"/>
      <c r="E210" s="56"/>
      <c r="F210" s="56"/>
    </row>
    <row r="211" spans="1:6" s="64" customFormat="1" ht="18.75" hidden="1" customHeight="1" x14ac:dyDescent="0.25">
      <c r="A211" s="10"/>
      <c r="B211" s="80" t="s">
        <v>9</v>
      </c>
      <c r="C211" s="43"/>
      <c r="D211" s="56"/>
      <c r="E211" s="56"/>
      <c r="F211" s="56"/>
    </row>
    <row r="212" spans="1:6" s="64" customFormat="1" ht="18.75" hidden="1" customHeight="1" x14ac:dyDescent="0.25">
      <c r="A212" s="10"/>
      <c r="B212" s="79" t="s">
        <v>8</v>
      </c>
      <c r="C212" s="43"/>
      <c r="D212" s="56"/>
      <c r="E212" s="56"/>
      <c r="F212" s="56"/>
    </row>
    <row r="213" spans="1:6" ht="50.25" hidden="1" customHeight="1" x14ac:dyDescent="0.25">
      <c r="A213" s="10" t="s">
        <v>95</v>
      </c>
      <c r="B213" s="84" t="s">
        <v>75</v>
      </c>
      <c r="C213" s="43" t="s">
        <v>37</v>
      </c>
      <c r="D213" s="56">
        <f>SUM(D215:D217)</f>
        <v>0</v>
      </c>
      <c r="E213" s="56">
        <f>SUM(E215:E217)</f>
        <v>0</v>
      </c>
      <c r="F213" s="56" t="s">
        <v>45</v>
      </c>
    </row>
    <row r="214" spans="1:6" s="64" customFormat="1" ht="18.75" hidden="1" customHeight="1" x14ac:dyDescent="0.25">
      <c r="A214" s="10"/>
      <c r="B214" s="80" t="s">
        <v>7</v>
      </c>
      <c r="C214" s="43"/>
      <c r="D214" s="56"/>
      <c r="E214" s="56"/>
      <c r="F214" s="56"/>
    </row>
    <row r="215" spans="1:6" s="64" customFormat="1" ht="18.75" hidden="1" customHeight="1" x14ac:dyDescent="0.25">
      <c r="A215" s="10"/>
      <c r="B215" s="79" t="s">
        <v>10</v>
      </c>
      <c r="C215" s="43"/>
      <c r="D215" s="56"/>
      <c r="E215" s="56"/>
      <c r="F215" s="56"/>
    </row>
    <row r="216" spans="1:6" s="64" customFormat="1" ht="18.75" hidden="1" customHeight="1" x14ac:dyDescent="0.25">
      <c r="A216" s="10"/>
      <c r="B216" s="80" t="s">
        <v>9</v>
      </c>
      <c r="C216" s="43"/>
      <c r="D216" s="56"/>
      <c r="E216" s="56"/>
      <c r="F216" s="56"/>
    </row>
    <row r="217" spans="1:6" s="64" customFormat="1" ht="18.75" hidden="1" customHeight="1" x14ac:dyDescent="0.25">
      <c r="A217" s="10"/>
      <c r="B217" s="79" t="s">
        <v>8</v>
      </c>
      <c r="C217" s="11"/>
      <c r="D217" s="56"/>
      <c r="E217" s="56"/>
      <c r="F217" s="56"/>
    </row>
    <row r="218" spans="1:6" ht="52.5" hidden="1" customHeight="1" x14ac:dyDescent="0.25">
      <c r="A218" s="10" t="s">
        <v>96</v>
      </c>
      <c r="B218" s="84" t="s">
        <v>76</v>
      </c>
      <c r="C218" s="43" t="s">
        <v>37</v>
      </c>
      <c r="D218" s="56">
        <f>SUM(D220:D222)</f>
        <v>0</v>
      </c>
      <c r="E218" s="56">
        <f>SUM(E220:E222)</f>
        <v>0</v>
      </c>
      <c r="F218" s="56" t="s">
        <v>45</v>
      </c>
    </row>
    <row r="219" spans="1:6" s="64" customFormat="1" ht="18.75" hidden="1" customHeight="1" x14ac:dyDescent="0.25">
      <c r="A219" s="10"/>
      <c r="B219" s="80" t="s">
        <v>7</v>
      </c>
      <c r="C219" s="43"/>
      <c r="D219" s="56"/>
      <c r="E219" s="56"/>
      <c r="F219" s="56"/>
    </row>
    <row r="220" spans="1:6" s="64" customFormat="1" ht="18.75" hidden="1" customHeight="1" x14ac:dyDescent="0.25">
      <c r="A220" s="10"/>
      <c r="B220" s="79" t="s">
        <v>10</v>
      </c>
      <c r="C220" s="43"/>
      <c r="D220" s="56"/>
      <c r="E220" s="56"/>
      <c r="F220" s="56"/>
    </row>
    <row r="221" spans="1:6" s="64" customFormat="1" ht="18.75" hidden="1" customHeight="1" x14ac:dyDescent="0.25">
      <c r="A221" s="10"/>
      <c r="B221" s="80" t="s">
        <v>9</v>
      </c>
      <c r="C221" s="43"/>
      <c r="D221" s="56"/>
      <c r="E221" s="56"/>
      <c r="F221" s="56"/>
    </row>
    <row r="222" spans="1:6" s="64" customFormat="1" ht="18.75" hidden="1" customHeight="1" x14ac:dyDescent="0.25">
      <c r="A222" s="10"/>
      <c r="B222" s="79" t="s">
        <v>8</v>
      </c>
      <c r="C222" s="43"/>
      <c r="D222" s="56"/>
      <c r="E222" s="56"/>
      <c r="F222" s="56"/>
    </row>
    <row r="223" spans="1:6" ht="49.5" hidden="1" customHeight="1" x14ac:dyDescent="0.25">
      <c r="A223" s="10" t="s">
        <v>97</v>
      </c>
      <c r="B223" s="84" t="s">
        <v>77</v>
      </c>
      <c r="C223" s="43" t="s">
        <v>37</v>
      </c>
      <c r="D223" s="56">
        <f>SUM(D225:D227)</f>
        <v>0</v>
      </c>
      <c r="E223" s="56">
        <f>SUM(E225:E227)</f>
        <v>0</v>
      </c>
      <c r="F223" s="56" t="s">
        <v>45</v>
      </c>
    </row>
    <row r="224" spans="1:6" s="64" customFormat="1" ht="18.75" hidden="1" customHeight="1" x14ac:dyDescent="0.25">
      <c r="A224" s="10"/>
      <c r="B224" s="80" t="s">
        <v>7</v>
      </c>
      <c r="C224" s="43"/>
      <c r="D224" s="56"/>
      <c r="E224" s="56"/>
      <c r="F224" s="56"/>
    </row>
    <row r="225" spans="1:6" s="64" customFormat="1" ht="18.75" hidden="1" customHeight="1" x14ac:dyDescent="0.25">
      <c r="A225" s="10"/>
      <c r="B225" s="79" t="s">
        <v>10</v>
      </c>
      <c r="C225" s="43"/>
      <c r="D225" s="56"/>
      <c r="E225" s="56"/>
      <c r="F225" s="56"/>
    </row>
    <row r="226" spans="1:6" s="64" customFormat="1" ht="18.75" hidden="1" customHeight="1" x14ac:dyDescent="0.25">
      <c r="A226" s="10"/>
      <c r="B226" s="80" t="s">
        <v>9</v>
      </c>
      <c r="C226" s="11"/>
      <c r="D226" s="56"/>
      <c r="E226" s="56"/>
      <c r="F226" s="56"/>
    </row>
    <row r="227" spans="1:6" s="64" customFormat="1" ht="18.75" hidden="1" customHeight="1" x14ac:dyDescent="0.25">
      <c r="A227" s="10"/>
      <c r="B227" s="79" t="s">
        <v>8</v>
      </c>
      <c r="C227" s="11"/>
      <c r="D227" s="56"/>
      <c r="E227" s="56"/>
      <c r="F227" s="56"/>
    </row>
    <row r="228" spans="1:6" ht="51.75" hidden="1" customHeight="1" x14ac:dyDescent="0.25">
      <c r="A228" s="10" t="s">
        <v>98</v>
      </c>
      <c r="B228" s="84" t="s">
        <v>78</v>
      </c>
      <c r="C228" s="43" t="s">
        <v>37</v>
      </c>
      <c r="D228" s="56">
        <f>SUM(D230:D232)</f>
        <v>0</v>
      </c>
      <c r="E228" s="56">
        <f>SUM(E230:E232)</f>
        <v>0</v>
      </c>
      <c r="F228" s="56" t="s">
        <v>45</v>
      </c>
    </row>
    <row r="229" spans="1:6" s="64" customFormat="1" ht="18.75" hidden="1" customHeight="1" x14ac:dyDescent="0.25">
      <c r="A229" s="62"/>
      <c r="B229" s="80" t="s">
        <v>7</v>
      </c>
      <c r="C229" s="47"/>
      <c r="D229" s="6"/>
      <c r="E229" s="6"/>
      <c r="F229" s="56"/>
    </row>
    <row r="230" spans="1:6" s="64" customFormat="1" ht="18.75" hidden="1" customHeight="1" x14ac:dyDescent="0.25">
      <c r="A230" s="10"/>
      <c r="B230" s="79" t="s">
        <v>10</v>
      </c>
      <c r="C230" s="43"/>
      <c r="D230" s="56"/>
      <c r="E230" s="56"/>
      <c r="F230" s="56"/>
    </row>
    <row r="231" spans="1:6" s="64" customFormat="1" ht="18.75" hidden="1" customHeight="1" x14ac:dyDescent="0.25">
      <c r="A231" s="10"/>
      <c r="B231" s="80" t="s">
        <v>9</v>
      </c>
      <c r="C231" s="43"/>
      <c r="D231" s="56"/>
      <c r="E231" s="56"/>
      <c r="F231" s="56"/>
    </row>
    <row r="232" spans="1:6" s="64" customFormat="1" ht="18.75" hidden="1" customHeight="1" x14ac:dyDescent="0.25">
      <c r="A232" s="10"/>
      <c r="B232" s="79" t="s">
        <v>8</v>
      </c>
      <c r="C232" s="43"/>
      <c r="D232" s="56"/>
      <c r="E232" s="56"/>
      <c r="F232" s="56"/>
    </row>
    <row r="233" spans="1:6" ht="51" hidden="1" customHeight="1" x14ac:dyDescent="0.25">
      <c r="A233" s="43" t="s">
        <v>19</v>
      </c>
      <c r="B233" s="84" t="s">
        <v>79</v>
      </c>
      <c r="C233" s="43" t="s">
        <v>37</v>
      </c>
      <c r="D233" s="56">
        <f>SUM(D235:D237)</f>
        <v>0</v>
      </c>
      <c r="E233" s="56">
        <f>SUM(E235:E237)</f>
        <v>0</v>
      </c>
      <c r="F233" s="56" t="s">
        <v>45</v>
      </c>
    </row>
    <row r="234" spans="1:6" s="64" customFormat="1" ht="18.75" hidden="1" customHeight="1" x14ac:dyDescent="0.25">
      <c r="A234" s="62"/>
      <c r="B234" s="80" t="s">
        <v>7</v>
      </c>
      <c r="C234" s="47"/>
      <c r="D234" s="6"/>
      <c r="E234" s="6"/>
      <c r="F234" s="56"/>
    </row>
    <row r="235" spans="1:6" s="64" customFormat="1" ht="18.75" hidden="1" customHeight="1" x14ac:dyDescent="0.25">
      <c r="A235" s="10"/>
      <c r="B235" s="79" t="s">
        <v>10</v>
      </c>
      <c r="C235" s="43"/>
      <c r="D235" s="56"/>
      <c r="E235" s="56"/>
      <c r="F235" s="56"/>
    </row>
    <row r="236" spans="1:6" s="64" customFormat="1" ht="18.75" hidden="1" customHeight="1" x14ac:dyDescent="0.25">
      <c r="A236" s="10"/>
      <c r="B236" s="80" t="s">
        <v>9</v>
      </c>
      <c r="C236" s="43"/>
      <c r="D236" s="56"/>
      <c r="E236" s="56"/>
      <c r="F236" s="56"/>
    </row>
    <row r="237" spans="1:6" s="64" customFormat="1" ht="18.75" hidden="1" customHeight="1" x14ac:dyDescent="0.25">
      <c r="A237" s="10"/>
      <c r="B237" s="79" t="s">
        <v>8</v>
      </c>
      <c r="C237" s="43"/>
      <c r="D237" s="56"/>
      <c r="E237" s="56"/>
      <c r="F237" s="56"/>
    </row>
    <row r="238" spans="1:6" ht="60.75" hidden="1" customHeight="1" x14ac:dyDescent="0.25">
      <c r="A238" s="43" t="s">
        <v>48</v>
      </c>
      <c r="B238" s="84" t="s">
        <v>80</v>
      </c>
      <c r="C238" s="43" t="s">
        <v>37</v>
      </c>
      <c r="D238" s="56">
        <f>SUM(D240:D242)</f>
        <v>0</v>
      </c>
      <c r="E238" s="56">
        <f>SUM(E240:E242)</f>
        <v>0</v>
      </c>
      <c r="F238" s="56" t="s">
        <v>45</v>
      </c>
    </row>
    <row r="239" spans="1:6" s="64" customFormat="1" ht="18.75" hidden="1" customHeight="1" x14ac:dyDescent="0.25">
      <c r="A239" s="62"/>
      <c r="B239" s="80" t="s">
        <v>7</v>
      </c>
      <c r="C239" s="47"/>
      <c r="D239" s="6"/>
      <c r="E239" s="6"/>
      <c r="F239" s="56"/>
    </row>
    <row r="240" spans="1:6" s="64" customFormat="1" ht="18.75" hidden="1" customHeight="1" x14ac:dyDescent="0.25">
      <c r="A240" s="10"/>
      <c r="B240" s="79" t="s">
        <v>10</v>
      </c>
      <c r="C240" s="43"/>
      <c r="D240" s="56"/>
      <c r="E240" s="56"/>
      <c r="F240" s="56"/>
    </row>
    <row r="241" spans="1:6" s="64" customFormat="1" ht="18.75" hidden="1" customHeight="1" x14ac:dyDescent="0.25">
      <c r="A241" s="10"/>
      <c r="B241" s="80" t="s">
        <v>9</v>
      </c>
      <c r="C241" s="43"/>
      <c r="D241" s="56"/>
      <c r="E241" s="56"/>
      <c r="F241" s="56"/>
    </row>
    <row r="242" spans="1:6" s="64" customFormat="1" ht="18.75" hidden="1" customHeight="1" x14ac:dyDescent="0.25">
      <c r="A242" s="10"/>
      <c r="B242" s="79" t="s">
        <v>8</v>
      </c>
      <c r="C242" s="43"/>
      <c r="D242" s="56"/>
      <c r="E242" s="56"/>
      <c r="F242" s="56"/>
    </row>
    <row r="243" spans="1:6" s="64" customFormat="1" ht="33.75" customHeight="1" x14ac:dyDescent="0.25">
      <c r="A243" s="62"/>
      <c r="B243" s="17" t="s">
        <v>81</v>
      </c>
      <c r="C243" s="47" t="s">
        <v>37</v>
      </c>
      <c r="D243" s="6">
        <f>SUM(D244,D275)</f>
        <v>3097831.3</v>
      </c>
      <c r="E243" s="44">
        <f>SUM(E244,E275)</f>
        <v>205000</v>
      </c>
      <c r="F243" s="56"/>
    </row>
    <row r="244" spans="1:6" s="64" customFormat="1" ht="24" customHeight="1" x14ac:dyDescent="0.25">
      <c r="A244" s="10"/>
      <c r="B244" s="17" t="s">
        <v>82</v>
      </c>
      <c r="C244" s="47" t="s">
        <v>37</v>
      </c>
      <c r="D244" s="6">
        <f t="shared" ref="D244" si="19">SUM(D250)+D245+D255+D270+D260+D265</f>
        <v>2687431.4</v>
      </c>
      <c r="E244" s="6">
        <f t="shared" ref="E244" si="20">SUM(E250)+E245+E255+E270+E260+E265</f>
        <v>0</v>
      </c>
      <c r="F244" s="56"/>
    </row>
    <row r="245" spans="1:6" ht="53.25" hidden="1" customHeight="1" x14ac:dyDescent="0.25">
      <c r="A245" s="43" t="s">
        <v>95</v>
      </c>
      <c r="B245" s="84" t="s">
        <v>52</v>
      </c>
      <c r="C245" s="43" t="s">
        <v>37</v>
      </c>
      <c r="D245" s="56">
        <f>SUM(D247:D249)</f>
        <v>0</v>
      </c>
      <c r="E245" s="56">
        <f>SUM(E247:E249)</f>
        <v>0</v>
      </c>
      <c r="F245" s="56" t="s">
        <v>45</v>
      </c>
    </row>
    <row r="246" spans="1:6" s="64" customFormat="1" ht="18.75" hidden="1" customHeight="1" x14ac:dyDescent="0.25">
      <c r="A246" s="62"/>
      <c r="B246" s="80" t="s">
        <v>7</v>
      </c>
      <c r="C246" s="47"/>
      <c r="D246" s="6"/>
      <c r="E246" s="6"/>
      <c r="F246" s="56"/>
    </row>
    <row r="247" spans="1:6" s="64" customFormat="1" ht="18.75" hidden="1" customHeight="1" x14ac:dyDescent="0.25">
      <c r="A247" s="10"/>
      <c r="B247" s="79" t="s">
        <v>10</v>
      </c>
      <c r="C247" s="43"/>
      <c r="D247" s="56"/>
      <c r="E247" s="56"/>
      <c r="F247" s="56"/>
    </row>
    <row r="248" spans="1:6" s="64" customFormat="1" ht="18.75" hidden="1" customHeight="1" x14ac:dyDescent="0.25">
      <c r="A248" s="10"/>
      <c r="B248" s="80" t="s">
        <v>124</v>
      </c>
      <c r="C248" s="43"/>
      <c r="D248" s="56"/>
      <c r="E248" s="56"/>
      <c r="F248" s="56"/>
    </row>
    <row r="249" spans="1:6" s="64" customFormat="1" ht="18.75" hidden="1" customHeight="1" x14ac:dyDescent="0.25">
      <c r="A249" s="10"/>
      <c r="B249" s="79" t="s">
        <v>8</v>
      </c>
      <c r="C249" s="43"/>
      <c r="D249" s="56"/>
      <c r="E249" s="56"/>
      <c r="F249" s="56"/>
    </row>
    <row r="250" spans="1:6" ht="53.25" hidden="1" customHeight="1" x14ac:dyDescent="0.25">
      <c r="A250" s="43" t="s">
        <v>19</v>
      </c>
      <c r="B250" s="85" t="s">
        <v>123</v>
      </c>
      <c r="C250" s="43" t="s">
        <v>37</v>
      </c>
      <c r="D250" s="56">
        <f>SUM(D252+D254+D253)</f>
        <v>0</v>
      </c>
      <c r="E250" s="56">
        <f>SUM(E252+E254+E253)</f>
        <v>0</v>
      </c>
      <c r="F250" s="56" t="s">
        <v>45</v>
      </c>
    </row>
    <row r="251" spans="1:6" s="64" customFormat="1" ht="18.75" hidden="1" customHeight="1" x14ac:dyDescent="0.25">
      <c r="A251" s="62"/>
      <c r="B251" s="80" t="s">
        <v>7</v>
      </c>
      <c r="C251" s="47"/>
      <c r="D251" s="6"/>
      <c r="E251" s="6"/>
      <c r="F251" s="56"/>
    </row>
    <row r="252" spans="1:6" s="64" customFormat="1" ht="18.75" hidden="1" customHeight="1" x14ac:dyDescent="0.25">
      <c r="A252" s="10"/>
      <c r="B252" s="79" t="s">
        <v>10</v>
      </c>
      <c r="C252" s="43"/>
      <c r="D252" s="56"/>
      <c r="E252" s="56"/>
      <c r="F252" s="56"/>
    </row>
    <row r="253" spans="1:6" s="64" customFormat="1" ht="18.75" hidden="1" customHeight="1" x14ac:dyDescent="0.25">
      <c r="A253" s="10"/>
      <c r="B253" s="80" t="s">
        <v>124</v>
      </c>
      <c r="C253" s="11"/>
      <c r="D253" s="56"/>
      <c r="E253" s="56"/>
      <c r="F253" s="56"/>
    </row>
    <row r="254" spans="1:6" s="64" customFormat="1" ht="18.75" hidden="1" customHeight="1" x14ac:dyDescent="0.25">
      <c r="A254" s="10"/>
      <c r="B254" s="79" t="s">
        <v>8</v>
      </c>
      <c r="C254" s="43"/>
      <c r="D254" s="56"/>
      <c r="E254" s="56"/>
      <c r="F254" s="56"/>
    </row>
    <row r="255" spans="1:6" ht="53.25" hidden="1" customHeight="1" x14ac:dyDescent="0.25">
      <c r="A255" s="43" t="s">
        <v>96</v>
      </c>
      <c r="B255" s="85" t="s">
        <v>133</v>
      </c>
      <c r="C255" s="43" t="s">
        <v>37</v>
      </c>
      <c r="D255" s="56">
        <f>SUM(D257+D259+D258)</f>
        <v>0</v>
      </c>
      <c r="E255" s="56">
        <f>SUM(E257+E259+E258)</f>
        <v>0</v>
      </c>
      <c r="F255" s="56" t="s">
        <v>45</v>
      </c>
    </row>
    <row r="256" spans="1:6" s="64" customFormat="1" ht="18.75" hidden="1" customHeight="1" x14ac:dyDescent="0.25">
      <c r="A256" s="62"/>
      <c r="B256" s="80" t="s">
        <v>7</v>
      </c>
      <c r="C256" s="47"/>
      <c r="D256" s="6"/>
      <c r="E256" s="6"/>
      <c r="F256" s="56"/>
    </row>
    <row r="257" spans="1:11" s="64" customFormat="1" ht="18.75" hidden="1" customHeight="1" x14ac:dyDescent="0.25">
      <c r="A257" s="10"/>
      <c r="B257" s="79" t="s">
        <v>10</v>
      </c>
      <c r="C257" s="43"/>
      <c r="D257" s="56"/>
      <c r="E257" s="56"/>
      <c r="F257" s="56"/>
    </row>
    <row r="258" spans="1:11" s="64" customFormat="1" ht="18.75" hidden="1" customHeight="1" x14ac:dyDescent="0.25">
      <c r="A258" s="10"/>
      <c r="B258" s="80" t="s">
        <v>124</v>
      </c>
      <c r="C258" s="11"/>
      <c r="D258" s="56"/>
      <c r="E258" s="56"/>
      <c r="F258" s="56"/>
    </row>
    <row r="259" spans="1:11" s="64" customFormat="1" ht="18.75" hidden="1" customHeight="1" x14ac:dyDescent="0.25">
      <c r="A259" s="10"/>
      <c r="B259" s="79" t="s">
        <v>8</v>
      </c>
      <c r="C259" s="43"/>
      <c r="D259" s="56"/>
      <c r="E259" s="56"/>
      <c r="F259" s="56"/>
    </row>
    <row r="260" spans="1:11" ht="53.25" hidden="1" customHeight="1" x14ac:dyDescent="0.25">
      <c r="A260" s="43" t="s">
        <v>97</v>
      </c>
      <c r="B260" s="85" t="s">
        <v>123</v>
      </c>
      <c r="C260" s="43" t="s">
        <v>37</v>
      </c>
      <c r="D260" s="56">
        <f>SUM(D262+D264+D263)</f>
        <v>0</v>
      </c>
      <c r="E260" s="56">
        <f>SUM(E262+E264+E263)</f>
        <v>0</v>
      </c>
      <c r="F260" s="56" t="s">
        <v>45</v>
      </c>
    </row>
    <row r="261" spans="1:11" s="64" customFormat="1" ht="18.75" hidden="1" customHeight="1" x14ac:dyDescent="0.25">
      <c r="A261" s="62"/>
      <c r="B261" s="80" t="s">
        <v>7</v>
      </c>
      <c r="C261" s="47"/>
      <c r="D261" s="6"/>
      <c r="E261" s="6"/>
      <c r="F261" s="56"/>
    </row>
    <row r="262" spans="1:11" s="64" customFormat="1" ht="18.75" hidden="1" customHeight="1" x14ac:dyDescent="0.25">
      <c r="A262" s="10"/>
      <c r="B262" s="79" t="s">
        <v>10</v>
      </c>
      <c r="C262" s="43"/>
      <c r="D262" s="56"/>
      <c r="E262" s="56"/>
      <c r="F262" s="56"/>
    </row>
    <row r="263" spans="1:11" s="64" customFormat="1" ht="18.75" hidden="1" customHeight="1" x14ac:dyDescent="0.25">
      <c r="A263" s="10"/>
      <c r="B263" s="80" t="s">
        <v>124</v>
      </c>
      <c r="C263" s="11"/>
      <c r="D263" s="56"/>
      <c r="E263" s="56"/>
      <c r="F263" s="56"/>
    </row>
    <row r="264" spans="1:11" s="64" customFormat="1" ht="18.75" hidden="1" customHeight="1" x14ac:dyDescent="0.25">
      <c r="A264" s="10"/>
      <c r="B264" s="79" t="s">
        <v>8</v>
      </c>
      <c r="C264" s="43"/>
      <c r="D264" s="56"/>
      <c r="E264" s="56"/>
      <c r="F264" s="56"/>
    </row>
    <row r="265" spans="1:11" ht="53.25" customHeight="1" x14ac:dyDescent="0.25">
      <c r="A265" s="43" t="s">
        <v>97</v>
      </c>
      <c r="B265" s="83" t="s">
        <v>140</v>
      </c>
      <c r="C265" s="43" t="s">
        <v>37</v>
      </c>
      <c r="D265" s="56">
        <f>SUM(D267+D269+D268)</f>
        <v>779071.2</v>
      </c>
      <c r="E265" s="56">
        <f>SUM(E267+E269+E268)</f>
        <v>0</v>
      </c>
      <c r="F265" s="56" t="s">
        <v>45</v>
      </c>
    </row>
    <row r="266" spans="1:11" s="64" customFormat="1" ht="18.75" customHeight="1" x14ac:dyDescent="0.25">
      <c r="A266" s="62"/>
      <c r="B266" s="46" t="s">
        <v>7</v>
      </c>
      <c r="C266" s="43"/>
      <c r="D266" s="6"/>
      <c r="E266" s="6"/>
      <c r="F266" s="56"/>
    </row>
    <row r="267" spans="1:11" s="64" customFormat="1" ht="18.75" customHeight="1" x14ac:dyDescent="0.25">
      <c r="A267" s="10"/>
      <c r="B267" s="7" t="s">
        <v>10</v>
      </c>
      <c r="C267" s="43"/>
      <c r="D267" s="56">
        <f>151201+54474.5</f>
        <v>205675.5</v>
      </c>
      <c r="E267" s="56"/>
      <c r="F267" s="56"/>
      <c r="K267" s="70"/>
    </row>
    <row r="268" spans="1:11" s="64" customFormat="1" ht="18.75" customHeight="1" x14ac:dyDescent="0.25">
      <c r="A268" s="10"/>
      <c r="B268" s="46" t="s">
        <v>124</v>
      </c>
      <c r="C268" s="11"/>
      <c r="D268" s="56">
        <f>421528.2+151867.5</f>
        <v>573395.69999999995</v>
      </c>
      <c r="E268" s="56"/>
      <c r="F268" s="56"/>
      <c r="K268" s="70"/>
    </row>
    <row r="269" spans="1:11" s="64" customFormat="1" ht="18.75" hidden="1" customHeight="1" x14ac:dyDescent="0.25">
      <c r="A269" s="10"/>
      <c r="B269" s="79" t="s">
        <v>8</v>
      </c>
      <c r="C269" s="43"/>
      <c r="D269" s="56"/>
      <c r="E269" s="56"/>
      <c r="F269" s="56"/>
      <c r="K269" s="70"/>
    </row>
    <row r="270" spans="1:11" ht="53.25" customHeight="1" x14ac:dyDescent="0.25">
      <c r="A270" s="43" t="s">
        <v>98</v>
      </c>
      <c r="B270" s="83" t="s">
        <v>141</v>
      </c>
      <c r="C270" s="43" t="s">
        <v>37</v>
      </c>
      <c r="D270" s="56">
        <f>SUM(D272+D274+D273)</f>
        <v>1908360.2</v>
      </c>
      <c r="E270" s="56">
        <f>SUM(E272+E274+E273)</f>
        <v>0</v>
      </c>
      <c r="F270" s="56" t="s">
        <v>45</v>
      </c>
    </row>
    <row r="271" spans="1:11" s="64" customFormat="1" ht="18.75" customHeight="1" x14ac:dyDescent="0.25">
      <c r="A271" s="62"/>
      <c r="B271" s="46" t="s">
        <v>7</v>
      </c>
      <c r="C271" s="43"/>
      <c r="D271" s="6"/>
      <c r="E271" s="6"/>
      <c r="F271" s="56"/>
    </row>
    <row r="272" spans="1:11" s="64" customFormat="1" ht="18.75" customHeight="1" x14ac:dyDescent="0.25">
      <c r="A272" s="10"/>
      <c r="B272" s="7" t="s">
        <v>10</v>
      </c>
      <c r="C272" s="43"/>
      <c r="D272" s="56">
        <v>261449.5</v>
      </c>
      <c r="E272" s="56"/>
      <c r="F272" s="56"/>
    </row>
    <row r="273" spans="1:10" s="64" customFormat="1" ht="18.75" customHeight="1" x14ac:dyDescent="0.25">
      <c r="A273" s="10"/>
      <c r="B273" s="46" t="s">
        <v>124</v>
      </c>
      <c r="C273" s="11"/>
      <c r="D273" s="57">
        <v>728888</v>
      </c>
      <c r="E273" s="56"/>
      <c r="F273" s="56"/>
    </row>
    <row r="274" spans="1:10" s="64" customFormat="1" ht="18.75" customHeight="1" x14ac:dyDescent="0.25">
      <c r="A274" s="10"/>
      <c r="B274" s="7" t="s">
        <v>8</v>
      </c>
      <c r="C274" s="43"/>
      <c r="D274" s="56">
        <v>918022.7</v>
      </c>
      <c r="E274" s="56"/>
      <c r="F274" s="56"/>
    </row>
    <row r="275" spans="1:10" s="64" customFormat="1" ht="54" customHeight="1" x14ac:dyDescent="0.25">
      <c r="A275" s="62"/>
      <c r="B275" s="17" t="s">
        <v>111</v>
      </c>
      <c r="C275" s="47" t="s">
        <v>37</v>
      </c>
      <c r="D275" s="6">
        <f>D276+D284</f>
        <v>410399.89999999997</v>
      </c>
      <c r="E275" s="44">
        <f>E276+E280</f>
        <v>205000</v>
      </c>
      <c r="F275" s="56"/>
    </row>
    <row r="276" spans="1:10" ht="63.75" customHeight="1" x14ac:dyDescent="0.25">
      <c r="A276" s="10" t="s">
        <v>99</v>
      </c>
      <c r="B276" s="75" t="s">
        <v>159</v>
      </c>
      <c r="C276" s="43" t="s">
        <v>37</v>
      </c>
      <c r="D276" s="56">
        <f>SUM(D278+D279)</f>
        <v>19999.3</v>
      </c>
      <c r="E276" s="57">
        <f>SUM(E278+E279)</f>
        <v>190000</v>
      </c>
      <c r="F276" s="56" t="s">
        <v>45</v>
      </c>
    </row>
    <row r="277" spans="1:10" s="64" customFormat="1" ht="18.75" customHeight="1" x14ac:dyDescent="0.25">
      <c r="A277" s="62"/>
      <c r="B277" s="46" t="s">
        <v>7</v>
      </c>
      <c r="C277" s="47"/>
      <c r="D277" s="6"/>
      <c r="E277" s="44"/>
      <c r="F277" s="56"/>
    </row>
    <row r="278" spans="1:10" s="64" customFormat="1" ht="18.75" customHeight="1" x14ac:dyDescent="0.25">
      <c r="A278" s="10"/>
      <c r="B278" s="7" t="s">
        <v>10</v>
      </c>
      <c r="C278" s="43"/>
      <c r="D278" s="57">
        <v>5280</v>
      </c>
      <c r="E278" s="57">
        <v>50160</v>
      </c>
      <c r="F278" s="56"/>
    </row>
    <row r="279" spans="1:10" s="64" customFormat="1" ht="18.75" customHeight="1" x14ac:dyDescent="0.25">
      <c r="A279" s="10"/>
      <c r="B279" s="46" t="s">
        <v>124</v>
      </c>
      <c r="C279" s="11"/>
      <c r="D279" s="56">
        <v>14719.3</v>
      </c>
      <c r="E279" s="57">
        <v>139840</v>
      </c>
      <c r="F279" s="56"/>
    </row>
    <row r="280" spans="1:10" ht="62.25" customHeight="1" x14ac:dyDescent="0.25">
      <c r="A280" s="43" t="s">
        <v>100</v>
      </c>
      <c r="B280" s="75" t="s">
        <v>160</v>
      </c>
      <c r="C280" s="43" t="s">
        <v>37</v>
      </c>
      <c r="D280" s="56">
        <f>SUM(D282:D283)</f>
        <v>0</v>
      </c>
      <c r="E280" s="57">
        <f>SUM(E282:E283)</f>
        <v>15000</v>
      </c>
      <c r="F280" s="56" t="s">
        <v>45</v>
      </c>
    </row>
    <row r="281" spans="1:10" s="64" customFormat="1" ht="18.75" customHeight="1" x14ac:dyDescent="0.25">
      <c r="A281" s="62"/>
      <c r="B281" s="46" t="s">
        <v>7</v>
      </c>
      <c r="C281" s="47"/>
      <c r="D281" s="6"/>
      <c r="E281" s="44"/>
      <c r="F281" s="56"/>
    </row>
    <row r="282" spans="1:10" s="64" customFormat="1" ht="18.75" customHeight="1" x14ac:dyDescent="0.25">
      <c r="A282" s="10"/>
      <c r="B282" s="7" t="s">
        <v>10</v>
      </c>
      <c r="C282" s="43"/>
      <c r="D282" s="56"/>
      <c r="E282" s="57">
        <v>3960</v>
      </c>
      <c r="F282" s="56"/>
      <c r="J282" s="45"/>
    </row>
    <row r="283" spans="1:10" s="64" customFormat="1" ht="18.75" customHeight="1" x14ac:dyDescent="0.25">
      <c r="A283" s="10"/>
      <c r="B283" s="46" t="s">
        <v>124</v>
      </c>
      <c r="C283" s="11"/>
      <c r="D283" s="56"/>
      <c r="E283" s="57">
        <v>11040</v>
      </c>
      <c r="F283" s="56"/>
    </row>
    <row r="284" spans="1:10" ht="60" customHeight="1" x14ac:dyDescent="0.25">
      <c r="A284" s="43" t="s">
        <v>101</v>
      </c>
      <c r="B284" s="75" t="s">
        <v>161</v>
      </c>
      <c r="C284" s="43" t="s">
        <v>37</v>
      </c>
      <c r="D284" s="56">
        <f>SUM(D286:D287)</f>
        <v>390400.6</v>
      </c>
      <c r="E284" s="56">
        <f>SUM(E286:E287)</f>
        <v>0</v>
      </c>
      <c r="F284" s="56" t="s">
        <v>45</v>
      </c>
    </row>
    <row r="285" spans="1:10" s="64" customFormat="1" ht="18.75" customHeight="1" x14ac:dyDescent="0.25">
      <c r="A285" s="62"/>
      <c r="B285" s="46" t="s">
        <v>7</v>
      </c>
      <c r="C285" s="47"/>
      <c r="D285" s="6"/>
      <c r="E285" s="6"/>
      <c r="F285" s="56"/>
    </row>
    <row r="286" spans="1:10" s="64" customFormat="1" ht="18.75" customHeight="1" x14ac:dyDescent="0.25">
      <c r="A286" s="10"/>
      <c r="B286" s="7" t="s">
        <v>10</v>
      </c>
      <c r="C286" s="43"/>
      <c r="D286" s="57">
        <v>103066</v>
      </c>
      <c r="E286" s="56"/>
      <c r="F286" s="56"/>
      <c r="J286" s="45"/>
    </row>
    <row r="287" spans="1:10" s="64" customFormat="1" ht="18.75" customHeight="1" x14ac:dyDescent="0.25">
      <c r="A287" s="10"/>
      <c r="B287" s="46" t="s">
        <v>124</v>
      </c>
      <c r="C287" s="11"/>
      <c r="D287" s="56">
        <v>287334.59999999998</v>
      </c>
      <c r="E287" s="56"/>
      <c r="F287" s="56"/>
    </row>
    <row r="288" spans="1:10" s="64" customFormat="1" ht="28.5" customHeight="1" x14ac:dyDescent="0.25">
      <c r="A288" s="14" t="s">
        <v>91</v>
      </c>
      <c r="B288" s="29" t="s">
        <v>86</v>
      </c>
      <c r="C288" s="18" t="s">
        <v>92</v>
      </c>
      <c r="D288" s="50">
        <f>D289</f>
        <v>19023</v>
      </c>
      <c r="E288" s="50">
        <f>E289</f>
        <v>135000</v>
      </c>
      <c r="F288" s="56"/>
    </row>
    <row r="289" spans="1:11" s="36" customFormat="1" ht="25.5" customHeight="1" x14ac:dyDescent="0.25">
      <c r="A289" s="39"/>
      <c r="B289" s="40" t="s">
        <v>116</v>
      </c>
      <c r="C289" s="41" t="s">
        <v>87</v>
      </c>
      <c r="D289" s="51">
        <f>D291</f>
        <v>19023</v>
      </c>
      <c r="E289" s="51">
        <f>E291</f>
        <v>135000</v>
      </c>
      <c r="F289" s="38"/>
    </row>
    <row r="290" spans="1:11" s="36" customFormat="1" ht="46.5" customHeight="1" x14ac:dyDescent="0.25">
      <c r="A290" s="39"/>
      <c r="B290" s="20" t="s">
        <v>117</v>
      </c>
      <c r="C290" s="18" t="s">
        <v>87</v>
      </c>
      <c r="D290" s="51">
        <f>D291</f>
        <v>19023</v>
      </c>
      <c r="E290" s="51">
        <f>E291</f>
        <v>135000</v>
      </c>
      <c r="F290" s="38"/>
    </row>
    <row r="291" spans="1:11" s="64" customFormat="1" ht="48.75" customHeight="1" x14ac:dyDescent="0.25">
      <c r="A291" s="30"/>
      <c r="B291" s="17" t="s">
        <v>106</v>
      </c>
      <c r="C291" s="18" t="s">
        <v>87</v>
      </c>
      <c r="D291" s="50">
        <f>D293+D294</f>
        <v>19023</v>
      </c>
      <c r="E291" s="50">
        <f>E293+E294</f>
        <v>135000</v>
      </c>
      <c r="F291" s="56"/>
    </row>
    <row r="292" spans="1:11" s="64" customFormat="1" ht="18.75" customHeight="1" x14ac:dyDescent="0.25">
      <c r="A292" s="30"/>
      <c r="B292" s="19" t="s">
        <v>7</v>
      </c>
      <c r="C292" s="18"/>
      <c r="D292" s="50"/>
      <c r="E292" s="50"/>
      <c r="F292" s="56"/>
      <c r="K292" s="71"/>
    </row>
    <row r="293" spans="1:11" s="64" customFormat="1" ht="18.75" customHeight="1" x14ac:dyDescent="0.25">
      <c r="A293" s="30"/>
      <c r="B293" s="7" t="s">
        <v>10</v>
      </c>
      <c r="C293" s="18"/>
      <c r="D293" s="42">
        <f>D301+D297</f>
        <v>5023</v>
      </c>
      <c r="E293" s="42">
        <f>E301+E297</f>
        <v>35640</v>
      </c>
      <c r="F293" s="56"/>
      <c r="K293" s="70"/>
    </row>
    <row r="294" spans="1:11" s="64" customFormat="1" ht="18.75" customHeight="1" x14ac:dyDescent="0.25">
      <c r="A294" s="30"/>
      <c r="B294" s="46" t="s">
        <v>124</v>
      </c>
      <c r="C294" s="18"/>
      <c r="D294" s="42">
        <f>D302+D298</f>
        <v>14000</v>
      </c>
      <c r="E294" s="42">
        <f>E302+E298</f>
        <v>99360</v>
      </c>
      <c r="F294" s="56"/>
      <c r="K294" s="72"/>
    </row>
    <row r="295" spans="1:11" ht="60.75" customHeight="1" x14ac:dyDescent="0.25">
      <c r="A295" s="43" t="s">
        <v>102</v>
      </c>
      <c r="B295" s="75" t="s">
        <v>153</v>
      </c>
      <c r="C295" s="43" t="s">
        <v>87</v>
      </c>
      <c r="D295" s="57">
        <f>D297+D298</f>
        <v>8153</v>
      </c>
      <c r="E295" s="57">
        <f>E297+E298</f>
        <v>0</v>
      </c>
      <c r="F295" s="56" t="s">
        <v>45</v>
      </c>
      <c r="K295" s="71"/>
    </row>
    <row r="296" spans="1:11" s="64" customFormat="1" ht="18.75" customHeight="1" x14ac:dyDescent="0.25">
      <c r="A296" s="30"/>
      <c r="B296" s="19" t="s">
        <v>7</v>
      </c>
      <c r="C296" s="16"/>
      <c r="D296" s="42"/>
      <c r="E296" s="42"/>
      <c r="F296" s="56"/>
      <c r="K296" s="70"/>
    </row>
    <row r="297" spans="1:11" s="64" customFormat="1" ht="18.75" customHeight="1" x14ac:dyDescent="0.25">
      <c r="A297" s="30"/>
      <c r="B297" s="7" t="s">
        <v>10</v>
      </c>
      <c r="C297" s="16"/>
      <c r="D297" s="42">
        <v>2153</v>
      </c>
      <c r="E297" s="42"/>
      <c r="F297" s="56"/>
      <c r="K297" s="72"/>
    </row>
    <row r="298" spans="1:11" s="64" customFormat="1" ht="18.75" customHeight="1" x14ac:dyDescent="0.25">
      <c r="A298" s="30"/>
      <c r="B298" s="46" t="s">
        <v>124</v>
      </c>
      <c r="C298" s="16"/>
      <c r="D298" s="42">
        <v>6000</v>
      </c>
      <c r="E298" s="42"/>
      <c r="F298" s="56"/>
    </row>
    <row r="299" spans="1:11" ht="60" customHeight="1" x14ac:dyDescent="0.25">
      <c r="A299" s="43" t="s">
        <v>103</v>
      </c>
      <c r="B299" s="75" t="s">
        <v>154</v>
      </c>
      <c r="C299" s="43" t="s">
        <v>87</v>
      </c>
      <c r="D299" s="57">
        <f>D301+D302</f>
        <v>10870</v>
      </c>
      <c r="E299" s="57">
        <f>E301+E302</f>
        <v>135000</v>
      </c>
      <c r="F299" s="56" t="s">
        <v>45</v>
      </c>
    </row>
    <row r="300" spans="1:11" s="64" customFormat="1" ht="18.75" customHeight="1" x14ac:dyDescent="0.25">
      <c r="A300" s="30"/>
      <c r="B300" s="19" t="s">
        <v>7</v>
      </c>
      <c r="C300" s="16"/>
      <c r="D300" s="42"/>
      <c r="E300" s="42"/>
      <c r="F300" s="56"/>
    </row>
    <row r="301" spans="1:11" s="64" customFormat="1" ht="18.75" customHeight="1" x14ac:dyDescent="0.25">
      <c r="A301" s="30"/>
      <c r="B301" s="7" t="s">
        <v>10</v>
      </c>
      <c r="C301" s="16"/>
      <c r="D301" s="42">
        <v>2870</v>
      </c>
      <c r="E301" s="42">
        <v>35640</v>
      </c>
      <c r="F301" s="56"/>
    </row>
    <row r="302" spans="1:11" s="64" customFormat="1" ht="18.75" customHeight="1" x14ac:dyDescent="0.25">
      <c r="A302" s="30"/>
      <c r="B302" s="46" t="s">
        <v>124</v>
      </c>
      <c r="C302" s="16"/>
      <c r="D302" s="42">
        <v>8000</v>
      </c>
      <c r="E302" s="42">
        <v>99360</v>
      </c>
      <c r="F302" s="56"/>
    </row>
    <row r="303" spans="1:11" s="64" customFormat="1" ht="18.75" hidden="1" customHeight="1" x14ac:dyDescent="0.25">
      <c r="A303" s="14" t="s">
        <v>91</v>
      </c>
      <c r="B303" s="86" t="s">
        <v>30</v>
      </c>
      <c r="C303" s="47" t="s">
        <v>31</v>
      </c>
      <c r="D303" s="6">
        <f>SUM(D305:D307)</f>
        <v>0</v>
      </c>
      <c r="E303" s="6">
        <f>SUM(E305:E307)</f>
        <v>0</v>
      </c>
      <c r="F303" s="56">
        <f>SUM(F305:F307)</f>
        <v>0</v>
      </c>
      <c r="K303" s="2"/>
    </row>
    <row r="304" spans="1:11" ht="18.75" hidden="1" customHeight="1" x14ac:dyDescent="0.25">
      <c r="A304" s="47"/>
      <c r="B304" s="80" t="s">
        <v>7</v>
      </c>
      <c r="C304" s="43"/>
      <c r="D304" s="56"/>
      <c r="E304" s="56"/>
      <c r="F304" s="56"/>
      <c r="K304" s="73"/>
    </row>
    <row r="305" spans="1:14" ht="18.75" hidden="1" customHeight="1" x14ac:dyDescent="0.25">
      <c r="A305" s="47"/>
      <c r="B305" s="79" t="s">
        <v>10</v>
      </c>
      <c r="C305" s="43"/>
      <c r="D305" s="56">
        <f t="shared" ref="D305" si="21">D312</f>
        <v>0</v>
      </c>
      <c r="E305" s="56">
        <f t="shared" ref="E305:E306" si="22">E312</f>
        <v>0</v>
      </c>
      <c r="F305" s="15">
        <f t="shared" ref="E305:F307" si="23">F312</f>
        <v>0</v>
      </c>
      <c r="K305" s="73"/>
    </row>
    <row r="306" spans="1:14" ht="18.75" hidden="1" customHeight="1" x14ac:dyDescent="0.25">
      <c r="A306" s="47"/>
      <c r="B306" s="80" t="s">
        <v>124</v>
      </c>
      <c r="C306" s="43"/>
      <c r="D306" s="56">
        <f t="shared" ref="D306" si="24">D313</f>
        <v>0</v>
      </c>
      <c r="E306" s="56">
        <f t="shared" si="22"/>
        <v>0</v>
      </c>
      <c r="F306" s="15">
        <f t="shared" si="23"/>
        <v>0</v>
      </c>
    </row>
    <row r="307" spans="1:14" ht="18.75" hidden="1" customHeight="1" x14ac:dyDescent="0.25">
      <c r="A307" s="47"/>
      <c r="B307" s="79" t="s">
        <v>8</v>
      </c>
      <c r="C307" s="43"/>
      <c r="D307" s="56">
        <f t="shared" ref="D307" si="25">D314</f>
        <v>0</v>
      </c>
      <c r="E307" s="56">
        <f t="shared" si="23"/>
        <v>0</v>
      </c>
      <c r="F307" s="15">
        <f t="shared" si="23"/>
        <v>0</v>
      </c>
    </row>
    <row r="308" spans="1:14" s="36" customFormat="1" ht="18.75" hidden="1" customHeight="1" x14ac:dyDescent="0.25">
      <c r="A308" s="33"/>
      <c r="B308" s="81" t="s">
        <v>118</v>
      </c>
      <c r="C308" s="33" t="s">
        <v>119</v>
      </c>
      <c r="D308" s="34">
        <f t="shared" ref="D308:E309" si="26">D309</f>
        <v>0</v>
      </c>
      <c r="E308" s="34">
        <f t="shared" si="26"/>
        <v>0</v>
      </c>
      <c r="F308" s="35"/>
    </row>
    <row r="309" spans="1:14" s="64" customFormat="1" ht="49.5" hidden="1" customHeight="1" x14ac:dyDescent="0.25">
      <c r="A309" s="47"/>
      <c r="B309" s="20" t="s">
        <v>32</v>
      </c>
      <c r="C309" s="47" t="s">
        <v>119</v>
      </c>
      <c r="D309" s="6">
        <f t="shared" si="26"/>
        <v>0</v>
      </c>
      <c r="E309" s="6">
        <f t="shared" si="26"/>
        <v>0</v>
      </c>
      <c r="F309" s="56"/>
    </row>
    <row r="310" spans="1:14" ht="60.75" hidden="1" customHeight="1" x14ac:dyDescent="0.25">
      <c r="A310" s="43" t="s">
        <v>100</v>
      </c>
      <c r="B310" s="75" t="s">
        <v>33</v>
      </c>
      <c r="C310" s="43" t="s">
        <v>119</v>
      </c>
      <c r="D310" s="56">
        <f>SUM(D312:D314)</f>
        <v>0</v>
      </c>
      <c r="E310" s="56">
        <f>SUM(E312:E314)</f>
        <v>0</v>
      </c>
      <c r="F310" s="56" t="s">
        <v>26</v>
      </c>
    </row>
    <row r="311" spans="1:14" s="64" customFormat="1" ht="18.75" hidden="1" customHeight="1" x14ac:dyDescent="0.25">
      <c r="A311" s="47"/>
      <c r="B311" s="79" t="s">
        <v>7</v>
      </c>
      <c r="C311" s="43"/>
      <c r="D311" s="56"/>
      <c r="E311" s="56"/>
      <c r="F311" s="56"/>
    </row>
    <row r="312" spans="1:14" s="64" customFormat="1" ht="18.75" hidden="1" customHeight="1" x14ac:dyDescent="0.25">
      <c r="A312" s="47"/>
      <c r="B312" s="79" t="s">
        <v>10</v>
      </c>
      <c r="C312" s="47"/>
      <c r="D312" s="56"/>
      <c r="E312" s="56"/>
      <c r="F312" s="56"/>
    </row>
    <row r="313" spans="1:14" s="64" customFormat="1" ht="18.75" hidden="1" customHeight="1" x14ac:dyDescent="0.25">
      <c r="A313" s="47"/>
      <c r="B313" s="80" t="s">
        <v>124</v>
      </c>
      <c r="C313" s="43"/>
      <c r="D313" s="56"/>
      <c r="E313" s="56"/>
      <c r="F313" s="56"/>
      <c r="J313" s="52"/>
      <c r="K313" s="52"/>
      <c r="L313" s="52"/>
      <c r="M313" s="52"/>
      <c r="N313" s="68"/>
    </row>
    <row r="314" spans="1:14" s="64" customFormat="1" ht="18.75" hidden="1" customHeight="1" x14ac:dyDescent="0.25">
      <c r="A314" s="47"/>
      <c r="B314" s="79" t="s">
        <v>8</v>
      </c>
      <c r="C314" s="43"/>
      <c r="D314" s="56"/>
      <c r="E314" s="56"/>
      <c r="F314" s="56"/>
    </row>
    <row r="315" spans="1:14" s="64" customFormat="1" ht="30" customHeight="1" x14ac:dyDescent="0.25">
      <c r="A315" s="18" t="s">
        <v>93</v>
      </c>
      <c r="B315" s="31" t="s">
        <v>53</v>
      </c>
      <c r="C315" s="9" t="s">
        <v>54</v>
      </c>
      <c r="D315" s="6">
        <f>D317+D318</f>
        <v>460621.69999999995</v>
      </c>
      <c r="E315" s="6">
        <f>E317+E318</f>
        <v>190196.4</v>
      </c>
      <c r="F315" s="56"/>
    </row>
    <row r="316" spans="1:14" s="64" customFormat="1" ht="18.75" customHeight="1" x14ac:dyDescent="0.25">
      <c r="A316" s="10"/>
      <c r="B316" s="46" t="s">
        <v>7</v>
      </c>
      <c r="C316" s="43"/>
      <c r="D316" s="56"/>
      <c r="E316" s="56"/>
      <c r="F316" s="56"/>
    </row>
    <row r="317" spans="1:14" s="64" customFormat="1" ht="18.75" customHeight="1" x14ac:dyDescent="0.25">
      <c r="A317" s="10"/>
      <c r="B317" s="7" t="s">
        <v>10</v>
      </c>
      <c r="C317" s="43"/>
      <c r="D317" s="57">
        <f>D325+D330+D334+D338</f>
        <v>121605</v>
      </c>
      <c r="E317" s="57">
        <f>E325+E330+E334+E338+E342</f>
        <v>50213</v>
      </c>
      <c r="F317" s="56"/>
    </row>
    <row r="318" spans="1:14" s="64" customFormat="1" ht="18.75" customHeight="1" x14ac:dyDescent="0.25">
      <c r="A318" s="10"/>
      <c r="B318" s="46" t="s">
        <v>124</v>
      </c>
      <c r="C318" s="43"/>
      <c r="D318" s="56">
        <f>D326+D331+D335+D339</f>
        <v>339016.69999999995</v>
      </c>
      <c r="E318" s="56">
        <f>E326+E331+E335+E339+E343</f>
        <v>139983.4</v>
      </c>
      <c r="F318" s="56"/>
    </row>
    <row r="319" spans="1:14" s="64" customFormat="1" ht="18.75" hidden="1" customHeight="1" x14ac:dyDescent="0.25">
      <c r="A319" s="10"/>
      <c r="B319" s="79" t="s">
        <v>8</v>
      </c>
      <c r="C319" s="43"/>
      <c r="D319" s="56">
        <v>0</v>
      </c>
      <c r="E319" s="56">
        <v>0</v>
      </c>
      <c r="F319" s="56"/>
    </row>
    <row r="320" spans="1:14" s="64" customFormat="1" ht="32.25" customHeight="1" x14ac:dyDescent="0.25">
      <c r="A320" s="32"/>
      <c r="B320" s="17" t="s">
        <v>83</v>
      </c>
      <c r="C320" s="44" t="s">
        <v>56</v>
      </c>
      <c r="D320" s="6">
        <f t="shared" ref="D320:E321" si="27">D321</f>
        <v>460621.69999999995</v>
      </c>
      <c r="E320" s="6">
        <f t="shared" si="27"/>
        <v>190196.4</v>
      </c>
      <c r="F320" s="56"/>
    </row>
    <row r="321" spans="1:11" s="64" customFormat="1" ht="45" customHeight="1" x14ac:dyDescent="0.25">
      <c r="A321" s="10"/>
      <c r="B321" s="86" t="s">
        <v>55</v>
      </c>
      <c r="C321" s="44" t="s">
        <v>56</v>
      </c>
      <c r="D321" s="6">
        <f t="shared" si="27"/>
        <v>460621.69999999995</v>
      </c>
      <c r="E321" s="6">
        <f t="shared" si="27"/>
        <v>190196.4</v>
      </c>
      <c r="F321" s="56"/>
    </row>
    <row r="322" spans="1:11" s="64" customFormat="1" ht="63" customHeight="1" x14ac:dyDescent="0.25">
      <c r="A322" s="10"/>
      <c r="B322" s="20" t="s">
        <v>57</v>
      </c>
      <c r="C322" s="47" t="s">
        <v>56</v>
      </c>
      <c r="D322" s="6">
        <f>D323+D328+D332+D336</f>
        <v>460621.69999999995</v>
      </c>
      <c r="E322" s="6">
        <f>E323+E328+E332+E336+E340</f>
        <v>190196.4</v>
      </c>
      <c r="F322" s="56"/>
    </row>
    <row r="323" spans="1:11" ht="60.75" customHeight="1" x14ac:dyDescent="0.25">
      <c r="A323" s="43" t="s">
        <v>104</v>
      </c>
      <c r="B323" s="75" t="s">
        <v>139</v>
      </c>
      <c r="C323" s="57" t="s">
        <v>56</v>
      </c>
      <c r="D323" s="57">
        <f>SUM(D325:D326)</f>
        <v>146939</v>
      </c>
      <c r="E323" s="56">
        <f>SUM(E325:E326)</f>
        <v>0</v>
      </c>
      <c r="F323" s="56" t="s">
        <v>45</v>
      </c>
    </row>
    <row r="324" spans="1:11" s="64" customFormat="1" ht="18.75" customHeight="1" x14ac:dyDescent="0.25">
      <c r="A324" s="10"/>
      <c r="B324" s="46" t="s">
        <v>7</v>
      </c>
      <c r="C324" s="43"/>
      <c r="D324" s="57"/>
      <c r="E324" s="56"/>
      <c r="F324" s="56"/>
    </row>
    <row r="325" spans="1:11" s="64" customFormat="1" ht="18.75" customHeight="1" x14ac:dyDescent="0.25">
      <c r="A325" s="10"/>
      <c r="B325" s="7" t="s">
        <v>10</v>
      </c>
      <c r="C325" s="43"/>
      <c r="D325" s="57">
        <v>38792</v>
      </c>
      <c r="E325" s="56"/>
      <c r="F325" s="56"/>
      <c r="I325" s="2"/>
    </row>
    <row r="326" spans="1:11" s="64" customFormat="1" ht="18.75" customHeight="1" x14ac:dyDescent="0.25">
      <c r="A326" s="10"/>
      <c r="B326" s="46" t="s">
        <v>124</v>
      </c>
      <c r="C326" s="43"/>
      <c r="D326" s="57">
        <v>108147</v>
      </c>
      <c r="E326" s="56"/>
      <c r="F326" s="56"/>
    </row>
    <row r="327" spans="1:11" s="64" customFormat="1" ht="18.75" hidden="1" customHeight="1" x14ac:dyDescent="0.25">
      <c r="A327" s="10"/>
      <c r="B327" s="79" t="s">
        <v>8</v>
      </c>
      <c r="C327" s="43"/>
      <c r="D327" s="56"/>
      <c r="E327" s="56"/>
      <c r="F327" s="56"/>
    </row>
    <row r="328" spans="1:11" ht="60" customHeight="1" x14ac:dyDescent="0.25">
      <c r="A328" s="43" t="s">
        <v>105</v>
      </c>
      <c r="B328" s="75" t="s">
        <v>125</v>
      </c>
      <c r="C328" s="57" t="s">
        <v>56</v>
      </c>
      <c r="D328" s="56">
        <f>SUM(D330:D331)</f>
        <v>44400.4</v>
      </c>
      <c r="E328" s="56">
        <f>SUM(E330:E331)</f>
        <v>0</v>
      </c>
      <c r="F328" s="56" t="s">
        <v>45</v>
      </c>
    </row>
    <row r="329" spans="1:11" ht="16.5" customHeight="1" x14ac:dyDescent="0.25">
      <c r="A329" s="62"/>
      <c r="B329" s="46" t="s">
        <v>7</v>
      </c>
      <c r="C329" s="57"/>
      <c r="D329" s="56"/>
      <c r="E329" s="56"/>
      <c r="F329" s="56"/>
    </row>
    <row r="330" spans="1:11" ht="18.75" customHeight="1" x14ac:dyDescent="0.25">
      <c r="A330" s="62"/>
      <c r="B330" s="7" t="s">
        <v>10</v>
      </c>
      <c r="C330" s="57"/>
      <c r="D330" s="57">
        <v>11722</v>
      </c>
      <c r="E330" s="56"/>
      <c r="F330" s="56"/>
    </row>
    <row r="331" spans="1:11" ht="18.75" customHeight="1" x14ac:dyDescent="0.25">
      <c r="A331" s="62"/>
      <c r="B331" s="46" t="s">
        <v>124</v>
      </c>
      <c r="C331" s="43"/>
      <c r="D331" s="56">
        <v>32678.400000000001</v>
      </c>
      <c r="E331" s="56"/>
      <c r="F331" s="56"/>
      <c r="I331" s="64"/>
    </row>
    <row r="332" spans="1:11" ht="60" customHeight="1" x14ac:dyDescent="0.25">
      <c r="A332" s="5">
        <v>26</v>
      </c>
      <c r="B332" s="75" t="s">
        <v>155</v>
      </c>
      <c r="C332" s="57" t="s">
        <v>56</v>
      </c>
      <c r="D332" s="56">
        <f>D334+D335</f>
        <v>201347.3</v>
      </c>
      <c r="E332" s="56">
        <f>E334+E335</f>
        <v>103691.4</v>
      </c>
      <c r="F332" s="56" t="s">
        <v>45</v>
      </c>
    </row>
    <row r="333" spans="1:11" ht="18.75" customHeight="1" x14ac:dyDescent="0.25">
      <c r="A333" s="5"/>
      <c r="B333" s="46" t="s">
        <v>7</v>
      </c>
      <c r="C333" s="57"/>
      <c r="D333" s="56"/>
      <c r="E333" s="56"/>
      <c r="F333" s="56"/>
      <c r="K333" s="71"/>
    </row>
    <row r="334" spans="1:11" ht="18.75" customHeight="1" x14ac:dyDescent="0.25">
      <c r="A334" s="5"/>
      <c r="B334" s="7" t="s">
        <v>10</v>
      </c>
      <c r="C334" s="57"/>
      <c r="D334" s="57">
        <v>53156</v>
      </c>
      <c r="E334" s="57">
        <v>27375</v>
      </c>
      <c r="F334" s="56"/>
      <c r="K334" s="70"/>
    </row>
    <row r="335" spans="1:11" ht="18.75" customHeight="1" x14ac:dyDescent="0.25">
      <c r="A335" s="5"/>
      <c r="B335" s="46" t="s">
        <v>124</v>
      </c>
      <c r="C335" s="43"/>
      <c r="D335" s="56">
        <v>148191.29999999999</v>
      </c>
      <c r="E335" s="56">
        <v>76316.399999999994</v>
      </c>
      <c r="F335" s="56"/>
      <c r="K335" s="70"/>
    </row>
    <row r="336" spans="1:11" ht="60" customHeight="1" x14ac:dyDescent="0.25">
      <c r="A336" s="5">
        <v>27</v>
      </c>
      <c r="B336" s="75" t="s">
        <v>163</v>
      </c>
      <c r="C336" s="57" t="s">
        <v>56</v>
      </c>
      <c r="D336" s="57">
        <f>D338+D339</f>
        <v>67935</v>
      </c>
      <c r="E336" s="57">
        <f>E338+E339</f>
        <v>82005</v>
      </c>
      <c r="F336" s="56" t="s">
        <v>45</v>
      </c>
      <c r="K336" s="71"/>
    </row>
    <row r="337" spans="1:11" ht="19.5" customHeight="1" x14ac:dyDescent="0.25">
      <c r="A337" s="5"/>
      <c r="B337" s="46" t="s">
        <v>7</v>
      </c>
      <c r="C337" s="57"/>
      <c r="D337" s="57"/>
      <c r="E337" s="57"/>
      <c r="F337" s="56"/>
      <c r="K337" s="70"/>
    </row>
    <row r="338" spans="1:11" ht="22.5" customHeight="1" x14ac:dyDescent="0.25">
      <c r="A338" s="5"/>
      <c r="B338" s="7" t="s">
        <v>10</v>
      </c>
      <c r="C338" s="57"/>
      <c r="D338" s="57">
        <v>17935</v>
      </c>
      <c r="E338" s="57">
        <v>21650</v>
      </c>
      <c r="F338" s="56"/>
      <c r="K338" s="70"/>
    </row>
    <row r="339" spans="1:11" ht="21.75" customHeight="1" x14ac:dyDescent="0.25">
      <c r="A339" s="5"/>
      <c r="B339" s="46" t="s">
        <v>124</v>
      </c>
      <c r="C339" s="43"/>
      <c r="D339" s="57">
        <v>50000</v>
      </c>
      <c r="E339" s="57">
        <v>60355</v>
      </c>
      <c r="F339" s="56"/>
    </row>
    <row r="340" spans="1:11" ht="60" customHeight="1" x14ac:dyDescent="0.25">
      <c r="A340" s="5">
        <v>28</v>
      </c>
      <c r="B340" s="75" t="s">
        <v>156</v>
      </c>
      <c r="C340" s="57" t="s">
        <v>56</v>
      </c>
      <c r="D340" s="57">
        <f>D342+D343</f>
        <v>0</v>
      </c>
      <c r="E340" s="57">
        <f>E342+E343</f>
        <v>4500</v>
      </c>
      <c r="F340" s="56" t="s">
        <v>45</v>
      </c>
      <c r="K340" s="71"/>
    </row>
    <row r="341" spans="1:11" ht="19.5" customHeight="1" x14ac:dyDescent="0.25">
      <c r="A341" s="5"/>
      <c r="B341" s="46" t="s">
        <v>7</v>
      </c>
      <c r="C341" s="57"/>
      <c r="D341" s="56"/>
      <c r="E341" s="56"/>
      <c r="F341" s="56"/>
      <c r="K341" s="70"/>
    </row>
    <row r="342" spans="1:11" ht="22.5" customHeight="1" x14ac:dyDescent="0.25">
      <c r="A342" s="5"/>
      <c r="B342" s="7" t="s">
        <v>10</v>
      </c>
      <c r="C342" s="57"/>
      <c r="D342" s="57"/>
      <c r="E342" s="57">
        <v>1188</v>
      </c>
      <c r="F342" s="56"/>
      <c r="K342" s="70"/>
    </row>
    <row r="343" spans="1:11" ht="21.75" customHeight="1" x14ac:dyDescent="0.25">
      <c r="A343" s="5"/>
      <c r="B343" s="46" t="s">
        <v>124</v>
      </c>
      <c r="C343" s="43"/>
      <c r="D343" s="57"/>
      <c r="E343" s="57">
        <v>3312</v>
      </c>
      <c r="F343" s="56"/>
      <c r="I343" s="67"/>
    </row>
    <row r="344" spans="1:11" ht="24.75" hidden="1" customHeight="1" x14ac:dyDescent="0.25">
      <c r="A344" s="5"/>
      <c r="B344" s="80"/>
      <c r="C344" s="43"/>
      <c r="D344" s="56"/>
      <c r="E344" s="56"/>
      <c r="F344" s="56"/>
    </row>
    <row r="345" spans="1:11" ht="49.5" hidden="1" customHeight="1" x14ac:dyDescent="0.25">
      <c r="A345" s="5"/>
      <c r="B345" s="79" t="s">
        <v>10</v>
      </c>
      <c r="C345" s="43">
        <v>1105</v>
      </c>
      <c r="D345" s="56"/>
      <c r="E345" s="56"/>
      <c r="F345" s="56"/>
    </row>
    <row r="346" spans="1:11" ht="27" hidden="1" customHeight="1" x14ac:dyDescent="0.25">
      <c r="A346" s="5">
        <v>18</v>
      </c>
      <c r="B346" s="87" t="s">
        <v>58</v>
      </c>
      <c r="C346" s="57"/>
      <c r="D346" s="56">
        <v>0</v>
      </c>
      <c r="E346" s="56">
        <v>0</v>
      </c>
      <c r="F346" s="56">
        <f>F349+F350+F351</f>
        <v>0</v>
      </c>
    </row>
    <row r="347" spans="1:11" ht="24" hidden="1" customHeight="1" x14ac:dyDescent="0.25">
      <c r="A347" s="5"/>
      <c r="B347" s="80" t="s">
        <v>7</v>
      </c>
      <c r="C347" s="57"/>
      <c r="D347" s="56"/>
      <c r="E347" s="56"/>
      <c r="F347" s="56"/>
    </row>
    <row r="348" spans="1:11" ht="24" hidden="1" customHeight="1" x14ac:dyDescent="0.25">
      <c r="A348" s="5"/>
      <c r="B348" s="79" t="s">
        <v>8</v>
      </c>
      <c r="C348" s="57"/>
      <c r="D348" s="56"/>
      <c r="E348" s="56"/>
      <c r="F348" s="56"/>
    </row>
    <row r="349" spans="1:11" s="45" customFormat="1" ht="16.5" hidden="1" customHeight="1" x14ac:dyDescent="0.25">
      <c r="A349" s="5"/>
      <c r="B349" s="80" t="s">
        <v>9</v>
      </c>
      <c r="C349" s="43" t="s">
        <v>56</v>
      </c>
      <c r="D349" s="56"/>
      <c r="E349" s="56"/>
      <c r="F349" s="56"/>
    </row>
    <row r="350" spans="1:11" s="45" customFormat="1" ht="16.5" hidden="1" customHeight="1" x14ac:dyDescent="0.25">
      <c r="A350" s="5"/>
      <c r="B350" s="79" t="s">
        <v>10</v>
      </c>
      <c r="C350" s="43">
        <v>1105</v>
      </c>
      <c r="D350" s="56"/>
      <c r="E350" s="56"/>
      <c r="F350" s="56"/>
    </row>
    <row r="351" spans="1:11" s="45" customFormat="1" ht="18.75" hidden="1" customHeight="1" x14ac:dyDescent="0.25">
      <c r="A351" s="48">
        <v>11</v>
      </c>
      <c r="B351" s="20" t="s">
        <v>59</v>
      </c>
      <c r="C351" s="44"/>
      <c r="D351" s="6">
        <v>0</v>
      </c>
      <c r="E351" s="6">
        <v>0</v>
      </c>
      <c r="F351" s="56">
        <f>SUM(F353)+F354</f>
        <v>0</v>
      </c>
    </row>
    <row r="352" spans="1:11" s="45" customFormat="1" ht="16.5" hidden="1" customHeight="1" x14ac:dyDescent="0.25">
      <c r="A352" s="5"/>
      <c r="B352" s="80" t="s">
        <v>7</v>
      </c>
      <c r="C352" s="57"/>
      <c r="D352" s="56"/>
      <c r="E352" s="56"/>
      <c r="F352" s="56"/>
    </row>
    <row r="353" spans="1:6" s="45" customFormat="1" ht="16.5" hidden="1" customHeight="1" x14ac:dyDescent="0.25">
      <c r="A353" s="5"/>
      <c r="B353" s="80" t="s">
        <v>9</v>
      </c>
      <c r="C353" s="43" t="s">
        <v>56</v>
      </c>
      <c r="D353" s="56"/>
      <c r="E353" s="56"/>
      <c r="F353" s="56"/>
    </row>
    <row r="354" spans="1:6" s="45" customFormat="1" ht="16.5" hidden="1" customHeight="1" x14ac:dyDescent="0.25">
      <c r="A354" s="5"/>
      <c r="B354" s="79" t="s">
        <v>10</v>
      </c>
      <c r="C354" s="43">
        <v>1105</v>
      </c>
      <c r="D354" s="56"/>
      <c r="E354" s="56"/>
      <c r="F354" s="56"/>
    </row>
    <row r="355" spans="1:6" s="45" customFormat="1" ht="49.5" hidden="1" customHeight="1" x14ac:dyDescent="0.25">
      <c r="A355" s="62" t="s">
        <v>60</v>
      </c>
      <c r="B355" s="20" t="s">
        <v>61</v>
      </c>
      <c r="C355" s="44"/>
      <c r="D355" s="6">
        <v>0</v>
      </c>
      <c r="E355" s="6">
        <v>0</v>
      </c>
      <c r="F355" s="56">
        <f>F359+F358</f>
        <v>0</v>
      </c>
    </row>
    <row r="356" spans="1:6" s="45" customFormat="1" ht="18.75" hidden="1" customHeight="1" x14ac:dyDescent="0.25">
      <c r="A356" s="10"/>
      <c r="B356" s="80" t="s">
        <v>7</v>
      </c>
      <c r="C356" s="57"/>
      <c r="D356" s="56"/>
      <c r="E356" s="56"/>
      <c r="F356" s="56"/>
    </row>
    <row r="357" spans="1:6" s="45" customFormat="1" ht="18.75" hidden="1" customHeight="1" x14ac:dyDescent="0.25">
      <c r="A357" s="10"/>
      <c r="B357" s="79" t="s">
        <v>8</v>
      </c>
      <c r="C357" s="57"/>
      <c r="D357" s="56"/>
      <c r="E357" s="56"/>
      <c r="F357" s="56"/>
    </row>
    <row r="358" spans="1:6" s="45" customFormat="1" ht="18.75" hidden="1" customHeight="1" x14ac:dyDescent="0.25">
      <c r="A358" s="10"/>
      <c r="B358" s="80" t="s">
        <v>9</v>
      </c>
      <c r="C358" s="43" t="s">
        <v>56</v>
      </c>
      <c r="D358" s="56"/>
      <c r="E358" s="56"/>
      <c r="F358" s="56"/>
    </row>
    <row r="359" spans="1:6" s="45" customFormat="1" ht="18.75" hidden="1" customHeight="1" x14ac:dyDescent="0.25">
      <c r="A359" s="10"/>
      <c r="B359" s="79" t="s">
        <v>10</v>
      </c>
      <c r="C359" s="43">
        <v>1105</v>
      </c>
      <c r="D359" s="56"/>
      <c r="E359" s="56"/>
      <c r="F359" s="56"/>
    </row>
    <row r="360" spans="1:6" s="45" customFormat="1" ht="49.5" hidden="1" customHeight="1" x14ac:dyDescent="0.25">
      <c r="A360" s="62" t="s">
        <v>62</v>
      </c>
      <c r="B360" s="20" t="s">
        <v>63</v>
      </c>
      <c r="C360" s="44"/>
      <c r="D360" s="6">
        <v>0</v>
      </c>
      <c r="E360" s="6">
        <v>0</v>
      </c>
      <c r="F360" s="56">
        <f>F364+F365</f>
        <v>0</v>
      </c>
    </row>
    <row r="361" spans="1:6" s="45" customFormat="1" ht="18.75" hidden="1" customHeight="1" x14ac:dyDescent="0.25">
      <c r="A361" s="10"/>
      <c r="B361" s="80" t="s">
        <v>7</v>
      </c>
      <c r="C361" s="57"/>
      <c r="D361" s="56"/>
      <c r="E361" s="56"/>
      <c r="F361" s="56"/>
    </row>
    <row r="362" spans="1:6" s="45" customFormat="1" ht="18.75" hidden="1" customHeight="1" x14ac:dyDescent="0.25">
      <c r="A362" s="10"/>
      <c r="B362" s="80"/>
      <c r="C362" s="57"/>
      <c r="D362" s="56"/>
      <c r="E362" s="56"/>
      <c r="F362" s="56"/>
    </row>
    <row r="363" spans="1:6" s="45" customFormat="1" ht="18.75" hidden="1" customHeight="1" x14ac:dyDescent="0.25">
      <c r="A363" s="10"/>
      <c r="B363" s="79" t="s">
        <v>8</v>
      </c>
      <c r="C363" s="57"/>
      <c r="D363" s="56"/>
      <c r="E363" s="56"/>
      <c r="F363" s="56"/>
    </row>
    <row r="364" spans="1:6" s="45" customFormat="1" ht="18.75" hidden="1" customHeight="1" x14ac:dyDescent="0.25">
      <c r="A364" s="10"/>
      <c r="B364" s="80" t="s">
        <v>9</v>
      </c>
      <c r="C364" s="43" t="s">
        <v>56</v>
      </c>
      <c r="D364" s="56"/>
      <c r="E364" s="56"/>
      <c r="F364" s="56"/>
    </row>
    <row r="365" spans="1:6" s="45" customFormat="1" ht="24" hidden="1" customHeight="1" x14ac:dyDescent="0.25">
      <c r="A365" s="10"/>
      <c r="B365" s="79" t="s">
        <v>10</v>
      </c>
      <c r="C365" s="43">
        <v>1105</v>
      </c>
      <c r="D365" s="56"/>
      <c r="E365" s="56"/>
      <c r="F365" s="56"/>
    </row>
    <row r="366" spans="1:6" s="45" customFormat="1" ht="47.25" hidden="1" customHeight="1" x14ac:dyDescent="0.25">
      <c r="A366" s="62" t="s">
        <v>64</v>
      </c>
      <c r="B366" s="20" t="s">
        <v>65</v>
      </c>
      <c r="C366" s="44"/>
      <c r="D366" s="6"/>
      <c r="E366" s="6"/>
      <c r="F366" s="56"/>
    </row>
    <row r="367" spans="1:6" s="45" customFormat="1" ht="19.5" hidden="1" customHeight="1" x14ac:dyDescent="0.25">
      <c r="A367" s="10"/>
      <c r="B367" s="80" t="s">
        <v>7</v>
      </c>
      <c r="C367" s="57"/>
      <c r="D367" s="56"/>
      <c r="E367" s="56"/>
      <c r="F367" s="56"/>
    </row>
    <row r="368" spans="1:6" s="45" customFormat="1" ht="19.5" hidden="1" customHeight="1" x14ac:dyDescent="0.25">
      <c r="A368" s="10"/>
      <c r="B368" s="79" t="s">
        <v>8</v>
      </c>
      <c r="C368" s="57"/>
      <c r="D368" s="56"/>
      <c r="E368" s="56"/>
      <c r="F368" s="56"/>
    </row>
    <row r="369" spans="1:13" s="45" customFormat="1" ht="19.5" hidden="1" customHeight="1" x14ac:dyDescent="0.25">
      <c r="A369" s="10"/>
      <c r="B369" s="80" t="s">
        <v>9</v>
      </c>
      <c r="C369" s="43" t="s">
        <v>56</v>
      </c>
      <c r="D369" s="56"/>
      <c r="E369" s="56"/>
      <c r="F369" s="56"/>
    </row>
    <row r="370" spans="1:13" s="45" customFormat="1" ht="16.5" hidden="1" customHeight="1" x14ac:dyDescent="0.25">
      <c r="A370" s="10"/>
      <c r="B370" s="79" t="s">
        <v>10</v>
      </c>
      <c r="C370" s="43"/>
      <c r="D370" s="56"/>
      <c r="E370" s="56"/>
      <c r="F370" s="56"/>
    </row>
    <row r="371" spans="1:13" customFormat="1" ht="122.25" customHeight="1" x14ac:dyDescent="0.25">
      <c r="A371" s="21"/>
      <c r="B371" s="88"/>
      <c r="C371" s="58"/>
      <c r="D371" s="59"/>
      <c r="E371" s="59"/>
      <c r="F371" s="98" t="s">
        <v>168</v>
      </c>
      <c r="G371" s="22"/>
      <c r="H371" s="23"/>
      <c r="I371" s="23"/>
      <c r="J371" s="22"/>
      <c r="K371" s="74"/>
      <c r="L371" s="74"/>
      <c r="M371" s="74"/>
    </row>
    <row r="372" spans="1:13" s="91" customFormat="1" ht="16.5" customHeight="1" x14ac:dyDescent="0.3">
      <c r="A372" s="100" t="s">
        <v>164</v>
      </c>
      <c r="B372" s="100"/>
      <c r="C372" s="89"/>
      <c r="D372" s="59"/>
      <c r="E372" s="101" t="s">
        <v>110</v>
      </c>
      <c r="F372" s="101"/>
      <c r="G372" s="90"/>
      <c r="H372" s="90"/>
      <c r="I372" s="90"/>
      <c r="J372" s="90"/>
      <c r="K372" s="90"/>
      <c r="L372" s="90"/>
      <c r="M372" s="90"/>
    </row>
    <row r="373" spans="1:13" s="91" customFormat="1" ht="35.25" customHeight="1" x14ac:dyDescent="0.3">
      <c r="A373" s="100" t="s">
        <v>166</v>
      </c>
      <c r="B373" s="100"/>
      <c r="C373" s="89"/>
      <c r="D373" s="59"/>
      <c r="E373" s="101" t="s">
        <v>1</v>
      </c>
      <c r="F373" s="101"/>
      <c r="G373" s="22"/>
      <c r="H373" s="22"/>
      <c r="I373" s="22"/>
      <c r="J373" s="92"/>
      <c r="K373" s="92"/>
      <c r="L373" s="92"/>
      <c r="M373" s="92"/>
    </row>
    <row r="374" spans="1:13" s="91" customFormat="1" ht="16.5" customHeight="1" x14ac:dyDescent="0.3">
      <c r="A374" s="93"/>
      <c r="B374" s="94" t="s">
        <v>165</v>
      </c>
      <c r="C374" s="89"/>
      <c r="D374" s="59"/>
      <c r="E374" s="101" t="s">
        <v>107</v>
      </c>
      <c r="F374" s="101"/>
      <c r="G374" s="93"/>
      <c r="H374" s="95"/>
      <c r="I374" s="95"/>
      <c r="J374" s="96"/>
      <c r="K374" s="96"/>
      <c r="L374" s="96"/>
      <c r="M374" s="96"/>
    </row>
    <row r="375" spans="1:13" customFormat="1" x14ac:dyDescent="0.25">
      <c r="A375" s="24"/>
      <c r="B375" s="88"/>
      <c r="C375" s="60"/>
      <c r="D375" s="61"/>
      <c r="E375" s="61"/>
      <c r="F375" s="25"/>
      <c r="G375" s="25"/>
      <c r="H375" s="26"/>
      <c r="I375" s="26"/>
      <c r="J375" s="27"/>
      <c r="K375" s="27"/>
      <c r="L375" s="27"/>
      <c r="M375" s="28"/>
    </row>
  </sheetData>
  <mergeCells count="18">
    <mergeCell ref="E2:F2"/>
    <mergeCell ref="E3:F3"/>
    <mergeCell ref="E4:F4"/>
    <mergeCell ref="E5:F5"/>
    <mergeCell ref="B9:F9"/>
    <mergeCell ref="E374:F374"/>
    <mergeCell ref="A11:F11"/>
    <mergeCell ref="A13:F13"/>
    <mergeCell ref="A14:A15"/>
    <mergeCell ref="B14:B15"/>
    <mergeCell ref="C14:C15"/>
    <mergeCell ref="D14:E14"/>
    <mergeCell ref="F14:F15"/>
    <mergeCell ref="A10:F10"/>
    <mergeCell ref="A372:B372"/>
    <mergeCell ref="E372:F372"/>
    <mergeCell ref="A373:B373"/>
    <mergeCell ref="E373:F373"/>
  </mergeCells>
  <printOptions horizontalCentered="1"/>
  <pageMargins left="1.3779527559055118" right="0.39370078740157483" top="0.78740157480314965" bottom="0.78740157480314965" header="0.31496062992125984" footer="0.31496062992125984"/>
  <pageSetup paperSize="9" scale="56" fitToHeight="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ГАИП 2024-2025</vt:lpstr>
      <vt:lpstr>'ГАИП 2024-2025'!Заголовки_для_печати</vt:lpstr>
      <vt:lpstr>'ГАИП 2024-2025'!Область_печати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Лободина Любовь Николаевна</dc:creator>
  <cp:lastModifiedBy>Сафонова Ирина Александровна</cp:lastModifiedBy>
  <cp:lastPrinted>2023-01-20T11:57:37Z</cp:lastPrinted>
  <dcterms:created xsi:type="dcterms:W3CDTF">2019-12-12T14:10:22Z</dcterms:created>
  <dcterms:modified xsi:type="dcterms:W3CDTF">2023-01-20T11:59:15Z</dcterms:modified>
</cp:coreProperties>
</file>